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a\Desktop\ALL PROJECTS\Assignment\Assignment Rita\File Kloter 4 + Posting Techknowtimes\"/>
    </mc:Choice>
  </mc:AlternateContent>
  <bookViews>
    <workbookView xWindow="0" yWindow="0" windowWidth="20490" windowHeight="7520"/>
  </bookViews>
  <sheets>
    <sheet name="Loan Calculator" sheetId="3" r:id="rId1"/>
  </sheets>
  <definedNames>
    <definedName name="AutoCostofLoan">'Loan Calculator'!$I$16</definedName>
    <definedName name="AutoLoanAmount">'Loan Calculator'!$D$27</definedName>
    <definedName name="AutoMonthlyPayment">'Loan Calculator'!$I$12</definedName>
    <definedName name="AutoPurchaseAmount">'Loan Calculator'!$D$19</definedName>
    <definedName name="AutoTotalInterest">'Loan Calculator'!$I$13</definedName>
    <definedName name="CashDown">'Loan Calculator'!$D$9</definedName>
    <definedName name="ClosingCosts">'Loan Calculator'!$N$9</definedName>
    <definedName name="EquityCostofLoan">'Loan Calculator'!$N$18</definedName>
    <definedName name="EquityInterestRate">'Loan Calculator'!$N$8</definedName>
    <definedName name="EquityLoanAmount">'Loan Calculator'!$D$29</definedName>
    <definedName name="EquityMonthlyPayment">'Loan Calculator'!$N$14</definedName>
    <definedName name="EquityTotalInterest">'Loan Calculator'!$N$15</definedName>
    <definedName name="FederalTaxRate">'Loan Calculator'!$N$10</definedName>
    <definedName name="IncomeTaxSavings">'Loan Calculator'!$N$16</definedName>
    <definedName name="LoanFees">'Loan Calculator'!$D$14</definedName>
    <definedName name="LoanInterestRate">'Loan Calculator'!$I$8</definedName>
    <definedName name="_xlnm.Print_Area" localSheetId="0">'Loan Calculator'!$A$1:$P$32</definedName>
    <definedName name="PurchasePrice">'Loan Calculator'!$D$8</definedName>
    <definedName name="SalesTaxAmount">'Loan Calculator'!$D$20</definedName>
    <definedName name="SalesTaxDeduciton">'Loan Calculator'!$D$15</definedName>
    <definedName name="SalesTaxRate">'Loan Calculator'!$D$13</definedName>
    <definedName name="StateTaxRate">'Loan Calculator'!$N$11</definedName>
    <definedName name="Term">'Loan Calculator'!$D$12</definedName>
    <definedName name="TradeIn">'Loan Calculator'!$D$10</definedName>
    <definedName name="TradeInOwed">'Loan Calculator'!$D$11</definedName>
  </definedNames>
  <calcPr calcId="162913"/>
</workbook>
</file>

<file path=xl/calcChain.xml><?xml version="1.0" encoding="utf-8"?>
<calcChain xmlns="http://schemas.openxmlformats.org/spreadsheetml/2006/main">
  <c r="M15" i="3" l="1"/>
  <c r="H13" i="3"/>
  <c r="C30" i="3"/>
  <c r="C28" i="3"/>
  <c r="C24" i="3"/>
  <c r="D23" i="3"/>
  <c r="D20" i="3"/>
  <c r="C21" i="3" s="1"/>
  <c r="D19" i="3"/>
  <c r="D27" i="3" l="1"/>
  <c r="I12" i="3" s="1"/>
  <c r="D29" i="3"/>
  <c r="N14" i="3" s="1"/>
  <c r="N17" i="3" l="1"/>
  <c r="N15" i="3"/>
  <c r="I13" i="3"/>
  <c r="I15" i="3"/>
  <c r="I16" i="3" l="1"/>
  <c r="H19" i="3" s="1"/>
  <c r="N16" i="3"/>
  <c r="N18" i="3" s="1"/>
  <c r="M21" i="3" s="1"/>
  <c r="M3" i="3" l="1"/>
</calcChain>
</file>

<file path=xl/sharedStrings.xml><?xml version="1.0" encoding="utf-8"?>
<sst xmlns="http://schemas.openxmlformats.org/spreadsheetml/2006/main" count="36" uniqueCount="32">
  <si>
    <t>Purchase price (before tax)</t>
  </si>
  <si>
    <t>Interest rate</t>
  </si>
  <si>
    <t>Trade allowance</t>
  </si>
  <si>
    <t>Term in months</t>
  </si>
  <si>
    <t>Cash down</t>
  </si>
  <si>
    <t>Sales tax rate</t>
  </si>
  <si>
    <t>Closing costs</t>
  </si>
  <si>
    <t>Monthly payment</t>
  </si>
  <si>
    <t>Sales Tax</t>
  </si>
  <si>
    <t>Purchase Amount</t>
  </si>
  <si>
    <t>Total down payment</t>
  </si>
  <si>
    <t>Auto loan amount</t>
  </si>
  <si>
    <t>Home equity loan amount</t>
  </si>
  <si>
    <t>Potential Income tax savings</t>
  </si>
  <si>
    <t>Amount owed on trade-in</t>
  </si>
  <si>
    <t>Your federal income tax rate</t>
  </si>
  <si>
    <t>Your state income tax rate</t>
  </si>
  <si>
    <t>Interest Rate</t>
  </si>
  <si>
    <t>Cost of loan</t>
  </si>
  <si>
    <t>Cost of loan (includes tax savings)</t>
  </si>
  <si>
    <t>Auto Loan Information</t>
  </si>
  <si>
    <t>Home Equity Loan Information</t>
  </si>
  <si>
    <t>General Loan Information</t>
  </si>
  <si>
    <t>Does your state deduct your trade-in value before calculating sales tax?</t>
  </si>
  <si>
    <t>Loan total</t>
  </si>
  <si>
    <t>Auto Loan Details</t>
  </si>
  <si>
    <t>General Loan Details</t>
  </si>
  <si>
    <t>Home Equity Loan Details</t>
  </si>
  <si>
    <t>Yes</t>
  </si>
  <si>
    <t>Fees</t>
  </si>
  <si>
    <t>Cost of Loan</t>
  </si>
  <si>
    <r>
      <rPr>
        <b/>
        <sz val="36"/>
        <color theme="5"/>
        <rFont val="Century Gothic"/>
        <family val="2"/>
        <scheme val="major"/>
      </rPr>
      <t>Auto Loan</t>
    </r>
    <r>
      <rPr>
        <b/>
        <sz val="36"/>
        <color theme="3"/>
        <rFont val="Century Gothic"/>
        <family val="2"/>
        <scheme val="major"/>
      </rPr>
      <t xml:space="preserve"> </t>
    </r>
    <r>
      <rPr>
        <b/>
        <sz val="36"/>
        <color theme="2" tint="-0.249977111117893"/>
        <rFont val="Century Gothic"/>
        <family val="2"/>
        <scheme val="major"/>
      </rPr>
      <t>vs.</t>
    </r>
    <r>
      <rPr>
        <b/>
        <sz val="36"/>
        <color theme="3"/>
        <rFont val="Century Gothic"/>
        <family val="2"/>
        <scheme val="major"/>
      </rPr>
      <t xml:space="preserve"> </t>
    </r>
    <r>
      <rPr>
        <b/>
        <sz val="36"/>
        <color theme="6"/>
        <rFont val="Century Gothic"/>
        <family val="2"/>
        <scheme val="major"/>
      </rPr>
      <t>Home Equity Loan Calculator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</si>
</sst>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3" formatCode="_(* #,##0.00_);_(* \(#,##0.00\);_(* &quot;-&quot;??_);_(@_)"/>
    <numFmt numFmtId="164" formatCode="0_)"/>
    <numFmt numFmtId="165" formatCode="0.00%_)"/>
    <numFmt numFmtId="166" formatCode="0;;;@_)"/>
    <numFmt numFmtId="167" formatCode="&quot;$&quot;#,##0.00"/>
  </numFmts>
  <fonts count="25" x14ac:knownFonts="1">
    <font>
      <sz val="11"/>
      <color theme="3"/>
      <name val="Century Gothic"/>
      <family val="2"/>
      <scheme val="minor"/>
    </font>
    <font>
      <sz val="11"/>
      <color theme="1"/>
      <name val="Century Gothic"/>
      <family val="2"/>
      <scheme val="minor"/>
    </font>
    <font>
      <i/>
      <sz val="10"/>
      <color theme="1"/>
      <name val="Century Gothic"/>
      <family val="2"/>
      <scheme val="minor"/>
    </font>
    <font>
      <sz val="16"/>
      <color theme="1"/>
      <name val="Century Gothic"/>
      <family val="2"/>
      <scheme val="minor"/>
    </font>
    <font>
      <sz val="8"/>
      <color rgb="FF000000"/>
      <name val="Tahoma"/>
      <family val="2"/>
    </font>
    <font>
      <sz val="16"/>
      <color theme="0"/>
      <name val="Century Gothic"/>
      <family val="2"/>
      <scheme val="minor"/>
    </font>
    <font>
      <sz val="11"/>
      <color theme="3"/>
      <name val="Century Gothic"/>
      <family val="2"/>
      <scheme val="minor"/>
    </font>
    <font>
      <i/>
      <sz val="10"/>
      <color theme="3"/>
      <name val="Century Gothic"/>
      <family val="2"/>
      <scheme val="minor"/>
    </font>
    <font>
      <i/>
      <sz val="9"/>
      <color theme="3"/>
      <name val="Century Gothic"/>
      <family val="2"/>
      <scheme val="minor"/>
    </font>
    <font>
      <sz val="28"/>
      <color theme="3"/>
      <name val="Century Gothic"/>
      <family val="2"/>
      <scheme val="major"/>
    </font>
    <font>
      <sz val="36"/>
      <color theme="3"/>
      <name val="Century Gothic"/>
      <family val="2"/>
      <scheme val="major"/>
    </font>
    <font>
      <sz val="14"/>
      <color theme="4"/>
      <name val="Century Gothic"/>
      <family val="2"/>
      <scheme val="minor"/>
    </font>
    <font>
      <sz val="16"/>
      <color theme="5"/>
      <name val="Century Gothic"/>
      <family val="2"/>
      <scheme val="minor"/>
    </font>
    <font>
      <sz val="16"/>
      <color theme="6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4"/>
      <color theme="3"/>
      <name val="Century Gothic"/>
      <family val="2"/>
      <scheme val="major"/>
    </font>
    <font>
      <sz val="16"/>
      <color theme="1" tint="0.14999847407452621"/>
      <name val="Century Gothic"/>
      <family val="2"/>
      <scheme val="major"/>
    </font>
    <font>
      <b/>
      <sz val="36"/>
      <color theme="3"/>
      <name val="Century Gothic"/>
      <family val="2"/>
      <scheme val="major"/>
    </font>
    <font>
      <b/>
      <sz val="36"/>
      <color theme="5"/>
      <name val="Century Gothic"/>
      <family val="2"/>
      <scheme val="major"/>
    </font>
    <font>
      <b/>
      <sz val="36"/>
      <color theme="6"/>
      <name val="Century Gothic"/>
      <family val="2"/>
      <scheme val="major"/>
    </font>
    <font>
      <b/>
      <sz val="36"/>
      <color theme="2" tint="-0.249977111117893"/>
      <name val="Century Gothic"/>
      <family val="2"/>
      <scheme val="major"/>
    </font>
    <font>
      <sz val="16"/>
      <color theme="4"/>
      <name val="Century Gothic"/>
      <family val="2"/>
      <scheme val="minor"/>
    </font>
    <font>
      <b/>
      <sz val="28"/>
      <color theme="5"/>
      <name val="Century Gothic"/>
      <family val="2"/>
      <scheme val="minor"/>
    </font>
    <font>
      <b/>
      <sz val="28"/>
      <color theme="6"/>
      <name val="Century Gothic"/>
      <family val="2"/>
      <scheme val="minor"/>
    </font>
    <font>
      <b/>
      <sz val="10"/>
      <color theme="3"/>
      <name val="Century Gothic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auto="1"/>
      </patternFill>
    </fill>
    <fill>
      <patternFill patternType="solid">
        <fgColor theme="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6"/>
        <bgColor auto="1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4"/>
      </top>
      <bottom/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/>
      <diagonal/>
    </border>
    <border>
      <left/>
      <right/>
      <top style="thick">
        <color theme="5"/>
      </top>
      <bottom/>
      <diagonal/>
    </border>
    <border>
      <left/>
      <right/>
      <top style="thick">
        <color theme="6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4"/>
      </top>
      <bottom/>
      <diagonal/>
    </border>
    <border>
      <left/>
      <right style="thick">
        <color theme="0"/>
      </right>
      <top style="thick">
        <color theme="4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5"/>
      </top>
      <bottom/>
      <diagonal/>
    </border>
    <border>
      <left/>
      <right style="thick">
        <color theme="0"/>
      </right>
      <top style="thick">
        <color theme="5"/>
      </top>
      <bottom/>
      <diagonal/>
    </border>
    <border>
      <left style="thick">
        <color theme="0"/>
      </left>
      <right/>
      <top style="thick">
        <color theme="6"/>
      </top>
      <bottom/>
      <diagonal/>
    </border>
    <border>
      <left/>
      <right style="thick">
        <color theme="0"/>
      </right>
      <top style="thick">
        <color theme="6"/>
      </top>
      <bottom/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/>
      <diagonal/>
    </border>
  </borders>
  <cellStyleXfs count="8">
    <xf numFmtId="0" fontId="0" fillId="2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4" borderId="0">
      <alignment horizontal="left" vertical="center" indent="3"/>
    </xf>
    <xf numFmtId="0" fontId="5" fillId="5" borderId="0">
      <alignment horizontal="left" vertical="center" wrapText="1" indent="3"/>
    </xf>
    <xf numFmtId="0" fontId="5" fillId="7" borderId="0">
      <alignment horizontal="left" vertical="center" indent="3"/>
    </xf>
    <xf numFmtId="0" fontId="5" fillId="0" borderId="0" applyNumberFormat="0" applyFill="0" applyAlignment="0" applyProtection="0"/>
  </cellStyleXfs>
  <cellXfs count="98">
    <xf numFmtId="0" fontId="0" fillId="2" borderId="0" xfId="0"/>
    <xf numFmtId="0" fontId="0" fillId="3" borderId="0" xfId="0" applyFill="1"/>
    <xf numFmtId="0" fontId="0" fillId="3" borderId="0" xfId="0" applyFill="1" applyBorder="1"/>
    <xf numFmtId="0" fontId="6" fillId="3" borderId="0" xfId="0" applyFont="1" applyFill="1" applyBorder="1" applyAlignment="1"/>
    <xf numFmtId="0" fontId="0" fillId="3" borderId="1" xfId="0" applyFill="1" applyBorder="1"/>
    <xf numFmtId="0" fontId="6" fillId="3" borderId="1" xfId="0" applyFont="1" applyFill="1" applyBorder="1" applyAlignment="1"/>
    <xf numFmtId="0" fontId="0" fillId="3" borderId="0" xfId="0" applyFont="1" applyFill="1" applyBorder="1" applyAlignment="1">
      <alignment horizontal="left"/>
    </xf>
    <xf numFmtId="0" fontId="10" fillId="2" borderId="0" xfId="2" applyFont="1" applyFill="1" applyAlignment="1">
      <alignment vertical="top"/>
    </xf>
    <xf numFmtId="0" fontId="15" fillId="3" borderId="0" xfId="2" applyFont="1" applyFill="1" applyAlignment="1">
      <alignment vertical="center" wrapText="1"/>
    </xf>
    <xf numFmtId="0" fontId="17" fillId="2" borderId="0" xfId="2" applyFont="1" applyFill="1" applyAlignment="1">
      <alignment vertical="top"/>
    </xf>
    <xf numFmtId="0" fontId="13" fillId="6" borderId="6" xfId="6" applyFont="1" applyFill="1" applyBorder="1">
      <alignment horizontal="left" vertical="center" indent="3"/>
    </xf>
    <xf numFmtId="0" fontId="0" fillId="3" borderId="0" xfId="0" applyFont="1" applyFill="1" applyBorder="1" applyAlignment="1">
      <alignment horizontal="left" vertical="center"/>
    </xf>
    <xf numFmtId="0" fontId="12" fillId="3" borderId="5" xfId="7" applyFont="1" applyFill="1" applyBorder="1" applyAlignment="1" applyProtection="1">
      <alignment vertical="center"/>
    </xf>
    <xf numFmtId="0" fontId="12" fillId="3" borderId="0" xfId="7" applyFont="1" applyFill="1" applyBorder="1" applyAlignment="1" applyProtection="1">
      <alignment vertical="center"/>
    </xf>
    <xf numFmtId="0" fontId="13" fillId="6" borderId="0" xfId="6" applyFont="1" applyFill="1" applyBorder="1">
      <alignment horizontal="left" vertical="center" indent="3"/>
    </xf>
    <xf numFmtId="0" fontId="0" fillId="3" borderId="0" xfId="0" applyFont="1" applyFill="1" applyBorder="1" applyAlignment="1">
      <alignment vertical="center"/>
    </xf>
    <xf numFmtId="8" fontId="6" fillId="3" borderId="0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8" fontId="0" fillId="3" borderId="8" xfId="0" applyNumberFormat="1" applyFill="1" applyBorder="1" applyAlignment="1" applyProtection="1">
      <alignment vertical="center"/>
    </xf>
    <xf numFmtId="164" fontId="0" fillId="3" borderId="8" xfId="0" applyNumberFormat="1" applyFill="1" applyBorder="1" applyAlignment="1" applyProtection="1">
      <alignment vertical="center"/>
    </xf>
    <xf numFmtId="165" fontId="0" fillId="3" borderId="8" xfId="0" applyNumberFormat="1" applyFill="1" applyBorder="1" applyAlignment="1" applyProtection="1">
      <alignment vertical="center"/>
    </xf>
    <xf numFmtId="166" fontId="0" fillId="3" borderId="8" xfId="0" applyNumberFormat="1" applyFill="1" applyBorder="1" applyAlignment="1" applyProtection="1">
      <alignment horizontal="right" vertical="center"/>
    </xf>
    <xf numFmtId="0" fontId="9" fillId="3" borderId="7" xfId="2" applyFill="1" applyBorder="1" applyAlignment="1">
      <alignment vertical="center"/>
    </xf>
    <xf numFmtId="0" fontId="9" fillId="3" borderId="9" xfId="2" applyFill="1" applyBorder="1" applyAlignment="1" applyProtection="1">
      <alignment vertical="center"/>
    </xf>
    <xf numFmtId="166" fontId="0" fillId="3" borderId="10" xfId="0" applyNumberFormat="1" applyFill="1" applyBorder="1" applyAlignment="1" applyProtection="1">
      <alignment horizontal="right" vertical="center"/>
    </xf>
    <xf numFmtId="0" fontId="5" fillId="0" borderId="7" xfId="4" applyFont="1" applyFill="1" applyBorder="1" applyAlignment="1">
      <alignment vertical="center"/>
    </xf>
    <xf numFmtId="0" fontId="5" fillId="0" borderId="8" xfId="4" applyFont="1" applyFill="1" applyBorder="1" applyAlignment="1">
      <alignment vertical="center"/>
    </xf>
    <xf numFmtId="0" fontId="0" fillId="3" borderId="7" xfId="0" applyFill="1" applyBorder="1"/>
    <xf numFmtId="8" fontId="0" fillId="3" borderId="8" xfId="0" applyNumberFormat="1" applyFill="1" applyBorder="1" applyAlignment="1">
      <alignment vertical="center"/>
    </xf>
    <xf numFmtId="8" fontId="2" fillId="3" borderId="8" xfId="0" applyNumberFormat="1" applyFont="1" applyFill="1" applyBorder="1" applyAlignment="1">
      <alignment vertical="center" wrapText="1"/>
    </xf>
    <xf numFmtId="0" fontId="0" fillId="3" borderId="8" xfId="0" applyFill="1" applyBorder="1" applyAlignment="1">
      <alignment vertical="center"/>
    </xf>
    <xf numFmtId="0" fontId="0" fillId="3" borderId="11" xfId="0" applyFill="1" applyBorder="1"/>
    <xf numFmtId="0" fontId="0" fillId="3" borderId="12" xfId="0" applyFill="1" applyBorder="1"/>
    <xf numFmtId="0" fontId="0" fillId="3" borderId="7" xfId="0" applyFill="1" applyBorder="1" applyAlignment="1">
      <alignment vertical="center"/>
    </xf>
    <xf numFmtId="0" fontId="0" fillId="3" borderId="13" xfId="0" applyFill="1" applyBorder="1"/>
    <xf numFmtId="0" fontId="12" fillId="3" borderId="14" xfId="7" applyFont="1" applyFill="1" applyBorder="1" applyAlignment="1" applyProtection="1">
      <alignment vertical="center"/>
    </xf>
    <xf numFmtId="0" fontId="12" fillId="3" borderId="7" xfId="7" applyFont="1" applyFill="1" applyBorder="1" applyAlignment="1" applyProtection="1">
      <alignment vertical="center"/>
    </xf>
    <xf numFmtId="0" fontId="12" fillId="3" borderId="8" xfId="7" applyFont="1" applyFill="1" applyBorder="1" applyAlignment="1" applyProtection="1">
      <alignment vertical="center"/>
    </xf>
    <xf numFmtId="0" fontId="2" fillId="3" borderId="7" xfId="0" applyFont="1" applyFill="1" applyBorder="1" applyAlignment="1">
      <alignment vertical="top" wrapText="1"/>
    </xf>
    <xf numFmtId="8" fontId="0" fillId="3" borderId="8" xfId="1" applyNumberFormat="1" applyFont="1" applyFill="1" applyBorder="1" applyAlignment="1">
      <alignment vertical="center"/>
    </xf>
    <xf numFmtId="0" fontId="0" fillId="3" borderId="8" xfId="0" applyFill="1" applyBorder="1"/>
    <xf numFmtId="0" fontId="12" fillId="6" borderId="14" xfId="5" applyFont="1" applyFill="1" applyBorder="1" applyAlignment="1">
      <alignment vertical="center" wrapText="1"/>
    </xf>
    <xf numFmtId="0" fontId="5" fillId="6" borderId="7" xfId="5" applyFill="1" applyBorder="1" applyAlignment="1">
      <alignment vertical="center" wrapText="1"/>
    </xf>
    <xf numFmtId="0" fontId="5" fillId="6" borderId="8" xfId="5" applyFill="1" applyBorder="1" applyAlignment="1">
      <alignment vertical="center" wrapText="1"/>
    </xf>
    <xf numFmtId="0" fontId="0" fillId="3" borderId="7" xfId="0" applyFill="1" applyBorder="1" applyAlignment="1"/>
    <xf numFmtId="0" fontId="0" fillId="3" borderId="11" xfId="0" applyFill="1" applyBorder="1" applyAlignment="1"/>
    <xf numFmtId="0" fontId="13" fillId="6" borderId="15" xfId="6" applyFont="1" applyFill="1" applyBorder="1">
      <alignment horizontal="left" vertical="center" indent="3"/>
    </xf>
    <xf numFmtId="0" fontId="13" fillId="6" borderId="16" xfId="6" applyFont="1" applyFill="1" applyBorder="1">
      <alignment horizontal="left" vertical="center" indent="3"/>
    </xf>
    <xf numFmtId="0" fontId="13" fillId="6" borderId="7" xfId="6" applyFont="1" applyFill="1" applyBorder="1">
      <alignment horizontal="left" vertical="center" indent="3"/>
    </xf>
    <xf numFmtId="0" fontId="13" fillId="6" borderId="8" xfId="6" applyFont="1" applyFill="1" applyBorder="1">
      <alignment horizontal="left" vertical="center" indent="3"/>
    </xf>
    <xf numFmtId="0" fontId="0" fillId="3" borderId="15" xfId="0" applyFill="1" applyBorder="1"/>
    <xf numFmtId="0" fontId="0" fillId="3" borderId="17" xfId="0" applyFont="1" applyFill="1" applyBorder="1" applyAlignment="1">
      <alignment horizontal="left" vertical="center"/>
    </xf>
    <xf numFmtId="8" fontId="24" fillId="3" borderId="17" xfId="0" applyNumberFormat="1" applyFont="1" applyFill="1" applyBorder="1" applyAlignment="1">
      <alignment vertical="center"/>
    </xf>
    <xf numFmtId="0" fontId="0" fillId="3" borderId="18" xfId="0" applyFont="1" applyFill="1" applyBorder="1" applyAlignment="1">
      <alignment horizontal="left" vertical="center"/>
    </xf>
    <xf numFmtId="8" fontId="24" fillId="3" borderId="18" xfId="0" applyNumberFormat="1" applyFont="1" applyFill="1" applyBorder="1" applyAlignment="1">
      <alignment vertical="center"/>
    </xf>
    <xf numFmtId="8" fontId="7" fillId="3" borderId="0" xfId="0" applyNumberFormat="1" applyFont="1" applyFill="1" applyBorder="1" applyAlignment="1">
      <alignment vertical="center" wrapText="1"/>
    </xf>
    <xf numFmtId="0" fontId="0" fillId="3" borderId="19" xfId="0" applyFont="1" applyFill="1" applyBorder="1" applyAlignment="1">
      <alignment horizontal="left" vertical="center"/>
    </xf>
    <xf numFmtId="8" fontId="24" fillId="3" borderId="19" xfId="0" applyNumberFormat="1" applyFont="1" applyFill="1" applyBorder="1" applyAlignment="1">
      <alignment vertical="center"/>
    </xf>
    <xf numFmtId="8" fontId="24" fillId="3" borderId="0" xfId="0" applyNumberFormat="1" applyFont="1" applyFill="1" applyBorder="1" applyAlignment="1"/>
    <xf numFmtId="0" fontId="8" fillId="3" borderId="18" xfId="0" applyFont="1" applyFill="1" applyBorder="1" applyAlignment="1">
      <alignment horizontal="left" vertical="center" wrapText="1" indent="1"/>
    </xf>
    <xf numFmtId="8" fontId="14" fillId="3" borderId="18" xfId="0" applyNumberFormat="1" applyFont="1" applyFill="1" applyBorder="1" applyAlignment="1">
      <alignment vertical="top"/>
    </xf>
    <xf numFmtId="0" fontId="5" fillId="4" borderId="0" xfId="4">
      <alignment horizontal="left" vertical="center" indent="3"/>
    </xf>
    <xf numFmtId="0" fontId="5" fillId="5" borderId="0" xfId="5">
      <alignment horizontal="left" vertical="center" wrapText="1" indent="3"/>
    </xf>
    <xf numFmtId="0" fontId="5" fillId="7" borderId="0" xfId="6">
      <alignment horizontal="left" vertical="center" indent="3"/>
    </xf>
    <xf numFmtId="0" fontId="5" fillId="4" borderId="0" xfId="4" applyAlignment="1">
      <alignment horizontal="left" vertical="center" indent="3"/>
    </xf>
    <xf numFmtId="8" fontId="14" fillId="3" borderId="18" xfId="0" applyNumberFormat="1" applyFont="1" applyFill="1" applyBorder="1" applyAlignment="1" applyProtection="1">
      <alignment vertical="center"/>
      <protection locked="0"/>
    </xf>
    <xf numFmtId="8" fontId="14" fillId="3" borderId="17" xfId="0" applyNumberFormat="1" applyFont="1" applyFill="1" applyBorder="1" applyAlignment="1" applyProtection="1">
      <alignment vertical="center"/>
      <protection locked="0"/>
    </xf>
    <xf numFmtId="164" fontId="14" fillId="3" borderId="17" xfId="0" applyNumberFormat="1" applyFont="1" applyFill="1" applyBorder="1" applyAlignment="1" applyProtection="1">
      <alignment vertical="center"/>
      <protection locked="0"/>
    </xf>
    <xf numFmtId="165" fontId="14" fillId="3" borderId="17" xfId="0" applyNumberFormat="1" applyFont="1" applyFill="1" applyBorder="1" applyAlignment="1" applyProtection="1">
      <alignment vertical="center"/>
      <protection locked="0"/>
    </xf>
    <xf numFmtId="8" fontId="14" fillId="3" borderId="18" xfId="0" applyNumberFormat="1" applyFont="1" applyFill="1" applyBorder="1" applyAlignment="1">
      <alignment vertical="center"/>
    </xf>
    <xf numFmtId="8" fontId="14" fillId="3" borderId="17" xfId="1" applyNumberFormat="1" applyFont="1" applyFill="1" applyBorder="1" applyAlignment="1">
      <alignment vertical="center"/>
    </xf>
    <xf numFmtId="8" fontId="14" fillId="3" borderId="17" xfId="0" applyNumberFormat="1" applyFont="1" applyFill="1" applyBorder="1" applyAlignment="1">
      <alignment vertical="center"/>
    </xf>
    <xf numFmtId="8" fontId="14" fillId="3" borderId="0" xfId="0" applyNumberFormat="1" applyFont="1" applyFill="1" applyBorder="1" applyAlignment="1">
      <alignment vertical="center"/>
    </xf>
    <xf numFmtId="8" fontId="14" fillId="3" borderId="0" xfId="1" applyNumberFormat="1" applyFont="1" applyFill="1" applyBorder="1" applyAlignment="1">
      <alignment vertical="center"/>
    </xf>
    <xf numFmtId="165" fontId="14" fillId="3" borderId="18" xfId="0" applyNumberFormat="1" applyFont="1" applyFill="1" applyBorder="1" applyAlignment="1" applyProtection="1">
      <alignment vertical="center"/>
      <protection locked="0"/>
    </xf>
    <xf numFmtId="165" fontId="14" fillId="3" borderId="0" xfId="0" applyNumberFormat="1" applyFont="1" applyFill="1" applyBorder="1" applyAlignment="1" applyProtection="1">
      <alignment vertical="center"/>
      <protection locked="0"/>
    </xf>
    <xf numFmtId="0" fontId="16" fillId="3" borderId="0" xfId="2" applyFont="1" applyFill="1" applyAlignment="1">
      <alignment horizontal="left" vertical="center" wrapText="1" indent="1"/>
    </xf>
    <xf numFmtId="0" fontId="13" fillId="6" borderId="6" xfId="6" applyFont="1" applyFill="1" applyBorder="1" applyAlignment="1">
      <alignment horizontal="left" vertical="center"/>
    </xf>
    <xf numFmtId="0" fontId="13" fillId="6" borderId="0" xfId="6" applyFont="1" applyFill="1" applyBorder="1" applyAlignment="1">
      <alignment horizontal="left" vertical="center"/>
    </xf>
    <xf numFmtId="0" fontId="5" fillId="5" borderId="0" xfId="5">
      <alignment horizontal="left" vertical="center" wrapText="1" indent="3"/>
    </xf>
    <xf numFmtId="167" fontId="23" fillId="3" borderId="0" xfId="0" applyNumberFormat="1" applyFont="1" applyFill="1" applyBorder="1" applyAlignment="1">
      <alignment horizontal="left" vertical="top"/>
    </xf>
    <xf numFmtId="167" fontId="23" fillId="3" borderId="1" xfId="0" applyNumberFormat="1" applyFont="1" applyFill="1" applyBorder="1" applyAlignment="1">
      <alignment horizontal="left" vertical="top"/>
    </xf>
    <xf numFmtId="0" fontId="12" fillId="3" borderId="5" xfId="7" applyFont="1" applyFill="1" applyBorder="1" applyAlignment="1" applyProtection="1">
      <alignment vertical="center"/>
    </xf>
    <xf numFmtId="0" fontId="12" fillId="3" borderId="0" xfId="7" applyFont="1" applyFill="1" applyBorder="1" applyAlignment="1" applyProtection="1">
      <alignment vertical="center"/>
    </xf>
    <xf numFmtId="0" fontId="0" fillId="3" borderId="0" xfId="0" applyFont="1" applyFill="1" applyBorder="1" applyAlignment="1">
      <alignment horizontal="left" vertical="center"/>
    </xf>
    <xf numFmtId="165" fontId="14" fillId="3" borderId="0" xfId="0" applyNumberFormat="1" applyFont="1" applyFill="1" applyBorder="1" applyAlignment="1" applyProtection="1">
      <alignment vertical="center"/>
      <protection locked="0"/>
    </xf>
    <xf numFmtId="0" fontId="8" fillId="3" borderId="0" xfId="0" applyFont="1" applyFill="1" applyBorder="1" applyAlignment="1">
      <alignment horizontal="left" vertical="center" wrapText="1" indent="1"/>
    </xf>
    <xf numFmtId="0" fontId="8" fillId="3" borderId="1" xfId="0" applyFont="1" applyFill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left" vertical="top" wrapText="1" indent="1"/>
    </xf>
    <xf numFmtId="0" fontId="8" fillId="3" borderId="4" xfId="0" applyFont="1" applyFill="1" applyBorder="1" applyAlignment="1">
      <alignment horizontal="left" vertical="top" wrapText="1" indent="1"/>
    </xf>
    <xf numFmtId="0" fontId="0" fillId="3" borderId="0" xfId="0" applyFont="1" applyFill="1" applyBorder="1" applyAlignment="1">
      <alignment horizontal="left" vertical="center" wrapText="1"/>
    </xf>
    <xf numFmtId="166" fontId="14" fillId="3" borderId="0" xfId="0" applyNumberFormat="1" applyFont="1" applyFill="1" applyBorder="1" applyAlignment="1" applyProtection="1">
      <alignment horizontal="right" vertical="center"/>
      <protection locked="0"/>
    </xf>
    <xf numFmtId="167" fontId="22" fillId="3" borderId="0" xfId="0" applyNumberFormat="1" applyFont="1" applyFill="1" applyBorder="1" applyAlignment="1">
      <alignment horizontal="left" vertical="top"/>
    </xf>
    <xf numFmtId="167" fontId="22" fillId="3" borderId="1" xfId="0" applyNumberFormat="1" applyFont="1" applyFill="1" applyBorder="1" applyAlignment="1">
      <alignment horizontal="left" vertical="top"/>
    </xf>
    <xf numFmtId="0" fontId="12" fillId="6" borderId="5" xfId="5" applyFont="1" applyFill="1" applyBorder="1" applyAlignment="1">
      <alignment vertical="center" wrapText="1"/>
    </xf>
    <xf numFmtId="0" fontId="12" fillId="6" borderId="0" xfId="5" applyFont="1" applyFill="1" applyBorder="1" applyAlignment="1">
      <alignment vertical="center" wrapText="1"/>
    </xf>
    <xf numFmtId="0" fontId="21" fillId="3" borderId="2" xfId="3" applyFont="1" applyFill="1" applyBorder="1" applyAlignment="1">
      <alignment vertical="center"/>
    </xf>
    <xf numFmtId="0" fontId="21" fillId="3" borderId="0" xfId="3" applyFont="1" applyFill="1" applyBorder="1" applyAlignment="1">
      <alignment vertical="center"/>
    </xf>
  </cellXfs>
  <cellStyles count="8">
    <cellStyle name="Auto Loan Info Header" xfId="5"/>
    <cellStyle name="Comma" xfId="1" builtinId="3"/>
    <cellStyle name="General Loan Info Header" xfId="4"/>
    <cellStyle name="Heading 1" xfId="3" builtinId="16" customBuiltin="1"/>
    <cellStyle name="Heading 2" xfId="7" builtinId="17" customBuiltin="1"/>
    <cellStyle name="Home Equity Info Header" xfId="6"/>
    <cellStyle name="Normal" xfId="0" builtinId="0" customBuiltin="1"/>
    <cellStyle name="Title" xfId="2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b="0"/>
            </a:pPr>
            <a:r>
              <a:rPr lang="en-US" b="0"/>
              <a:t>Loan Amount</a:t>
            </a:r>
          </a:p>
        </c:rich>
      </c:tx>
      <c:layout>
        <c:manualLayout>
          <c:xMode val="edge"/>
          <c:yMode val="edge"/>
          <c:x val="3.9916429503349019E-2"/>
          <c:y val="6.79787463090551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853752853509667E-2"/>
          <c:y val="0.26258260454597326"/>
          <c:w val="0.89629328776172057"/>
          <c:h val="0.24587495979998547"/>
        </c:manualLayout>
      </c:layout>
      <c:barChart>
        <c:barDir val="bar"/>
        <c:grouping val="clustered"/>
        <c:varyColors val="0"/>
        <c:ser>
          <c:idx val="1"/>
          <c:order val="0"/>
          <c:tx>
            <c:v>Home Equity Loan</c:v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'Loan Calculator'!$H$15</c:f>
              <c:strCache>
                <c:ptCount val="1"/>
                <c:pt idx="0">
                  <c:v>Loan total</c:v>
                </c:pt>
              </c:strCache>
            </c:strRef>
          </c:cat>
          <c:val>
            <c:numRef>
              <c:f>'Loan Calculator'!$N$17</c:f>
              <c:numCache>
                <c:formatCode>"$"#,##0.00_);[Red]\("$"#,##0.00\)</c:formatCode>
                <c:ptCount val="1"/>
                <c:pt idx="0">
                  <c:v>51069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1-4C7D-8E33-D968D5FCC72C}"/>
            </c:ext>
          </c:extLst>
        </c:ser>
        <c:ser>
          <c:idx val="0"/>
          <c:order val="1"/>
          <c:tx>
            <c:v>Auto Loan</c:v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'Loan Calculator'!$H$15</c:f>
              <c:strCache>
                <c:ptCount val="1"/>
                <c:pt idx="0">
                  <c:v>Loan total</c:v>
                </c:pt>
              </c:strCache>
            </c:strRef>
          </c:cat>
          <c:val>
            <c:numRef>
              <c:f>'Loan Calculator'!$I$15</c:f>
              <c:numCache>
                <c:formatCode>"$"#,##0.00_);[Red]\("$"#,##0.00\)</c:formatCode>
                <c:ptCount val="1"/>
                <c:pt idx="0">
                  <c:v>50031.6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71-4C7D-8E33-D968D5FCC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-33"/>
        <c:axId val="444268968"/>
        <c:axId val="444268184"/>
      </c:barChart>
      <c:catAx>
        <c:axId val="444268968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444268184"/>
        <c:crosses val="autoZero"/>
        <c:auto val="1"/>
        <c:lblAlgn val="ctr"/>
        <c:lblOffset val="100"/>
        <c:noMultiLvlLbl val="0"/>
      </c:catAx>
      <c:valAx>
        <c:axId val="444268184"/>
        <c:scaling>
          <c:orientation val="minMax"/>
          <c:min val="0"/>
        </c:scaling>
        <c:delete val="0"/>
        <c:axPos val="b"/>
        <c:majorGridlines>
          <c:spPr>
            <a:ln w="158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&quot;$&quot;#,##0" sourceLinked="0"/>
        <c:majorTickMark val="out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en-US"/>
          </a:p>
        </c:txPr>
        <c:crossAx val="444268968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69142284360539286"/>
          <c:y val="0.84379009076004474"/>
          <c:w val="0.26712339295941423"/>
          <c:h val="8.9326512789310739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28575">
      <a:noFill/>
    </a:ln>
  </c:spPr>
  <c:txPr>
    <a:bodyPr/>
    <a:lstStyle/>
    <a:p>
      <a:pPr>
        <a:defRPr>
          <a:solidFill>
            <a:schemeClr val="tx1">
              <a:lumMod val="50000"/>
              <a:lumOff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b="0"/>
            </a:pPr>
            <a:r>
              <a:rPr lang="en-US" b="0"/>
              <a:t>Monthly Payment</a:t>
            </a:r>
          </a:p>
        </c:rich>
      </c:tx>
      <c:layout>
        <c:manualLayout>
          <c:xMode val="edge"/>
          <c:yMode val="edge"/>
          <c:x val="4.4392214428047104E-2"/>
          <c:y val="6.3422402569926289E-2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5.0092178524493491E-2"/>
          <c:y val="0.26194459237553203"/>
          <c:w val="0.89640737164235162"/>
          <c:h val="0.25162718857673655"/>
        </c:manualLayout>
      </c:layout>
      <c:barChart>
        <c:barDir val="bar"/>
        <c:grouping val="clustered"/>
        <c:varyColors val="0"/>
        <c:ser>
          <c:idx val="1"/>
          <c:order val="0"/>
          <c:tx>
            <c:v>Home Equity Loan</c:v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'Loan Calculator'!$H$12</c:f>
              <c:strCache>
                <c:ptCount val="1"/>
                <c:pt idx="0">
                  <c:v>Monthly payment</c:v>
                </c:pt>
              </c:strCache>
            </c:strRef>
          </c:cat>
          <c:val>
            <c:numRef>
              <c:f>'Loan Calculator'!$N$14</c:f>
              <c:numCache>
                <c:formatCode>"$"#,##0.00_);[Red]\("$"#,##0.00\)</c:formatCode>
                <c:ptCount val="1"/>
                <c:pt idx="0">
                  <c:v>851.15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7-468D-A1A0-004CAE97028C}"/>
            </c:ext>
          </c:extLst>
        </c:ser>
        <c:ser>
          <c:idx val="0"/>
          <c:order val="1"/>
          <c:tx>
            <c:v>Auto Loan</c:v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'Loan Calculator'!$H$12</c:f>
              <c:strCache>
                <c:ptCount val="1"/>
                <c:pt idx="0">
                  <c:v>Monthly payment</c:v>
                </c:pt>
              </c:strCache>
            </c:strRef>
          </c:cat>
          <c:val>
            <c:numRef>
              <c:f>'Loan Calculator'!$I$12</c:f>
              <c:numCache>
                <c:formatCode>"$"#,##0.00_);[Red]\("$"#,##0.00\)</c:formatCode>
                <c:ptCount val="1"/>
                <c:pt idx="0">
                  <c:v>833.86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7-468D-A1A0-004CAE97028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-33"/>
        <c:axId val="444271712"/>
        <c:axId val="444272496"/>
      </c:barChart>
      <c:catAx>
        <c:axId val="444271712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444272496"/>
        <c:crosses val="autoZero"/>
        <c:auto val="1"/>
        <c:lblAlgn val="ctr"/>
        <c:lblOffset val="100"/>
        <c:noMultiLvlLbl val="0"/>
      </c:catAx>
      <c:valAx>
        <c:axId val="444272496"/>
        <c:scaling>
          <c:orientation val="minMax"/>
          <c:min val="0"/>
        </c:scaling>
        <c:delete val="0"/>
        <c:axPos val="b"/>
        <c:majorGridlines>
          <c:spPr>
            <a:ln w="158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&quot;$&quot;#,##0" sourceLinked="0"/>
        <c:majorTickMark val="out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en-US"/>
          </a:p>
        </c:txPr>
        <c:crossAx val="44427171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69290053916453209"/>
          <c:y val="0.8418279785420909"/>
          <c:w val="0.26777685331933843"/>
          <c:h val="8.9513791908086962E-2"/>
        </c:manualLayout>
      </c:layout>
      <c:overlay val="0"/>
      <c:spPr>
        <a:noFill/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solidFill>
            <a:schemeClr val="tx1">
              <a:lumMod val="50000"/>
              <a:lumOff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48682</xdr:colOff>
      <xdr:row>6</xdr:row>
      <xdr:rowOff>85725</xdr:rowOff>
    </xdr:from>
    <xdr:to>
      <xdr:col>2</xdr:col>
      <xdr:colOff>277282</xdr:colOff>
      <xdr:row>6</xdr:row>
      <xdr:rowOff>355599</xdr:rowOff>
    </xdr:to>
    <xdr:sp macro="" textlink="">
      <xdr:nvSpPr>
        <xdr:cNvPr id="2" name="Money Icon" descr="&quot;&quot;" title="Money Ico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EditPoints="1"/>
        </xdr:cNvSpPr>
      </xdr:nvSpPr>
      <xdr:spPr bwMode="auto">
        <a:xfrm>
          <a:off x="387349" y="3885142"/>
          <a:ext cx="228600" cy="269874"/>
        </a:xfrm>
        <a:custGeom>
          <a:avLst/>
          <a:gdLst>
            <a:gd name="T0" fmla="*/ 96 w 214"/>
            <a:gd name="T1" fmla="*/ 112 h 280"/>
            <a:gd name="T2" fmla="*/ 95 w 214"/>
            <a:gd name="T3" fmla="*/ 128 h 280"/>
            <a:gd name="T4" fmla="*/ 73 w 214"/>
            <a:gd name="T5" fmla="*/ 144 h 280"/>
            <a:gd name="T6" fmla="*/ 74 w 214"/>
            <a:gd name="T7" fmla="*/ 167 h 280"/>
            <a:gd name="T8" fmla="*/ 113 w 214"/>
            <a:gd name="T9" fmla="*/ 188 h 280"/>
            <a:gd name="T10" fmla="*/ 121 w 214"/>
            <a:gd name="T11" fmla="*/ 193 h 280"/>
            <a:gd name="T12" fmla="*/ 121 w 214"/>
            <a:gd name="T13" fmla="*/ 201 h 280"/>
            <a:gd name="T14" fmla="*/ 114 w 214"/>
            <a:gd name="T15" fmla="*/ 205 h 280"/>
            <a:gd name="T16" fmla="*/ 102 w 214"/>
            <a:gd name="T17" fmla="*/ 206 h 280"/>
            <a:gd name="T18" fmla="*/ 94 w 214"/>
            <a:gd name="T19" fmla="*/ 203 h 280"/>
            <a:gd name="T20" fmla="*/ 92 w 214"/>
            <a:gd name="T21" fmla="*/ 195 h 280"/>
            <a:gd name="T22" fmla="*/ 89 w 214"/>
            <a:gd name="T23" fmla="*/ 191 h 280"/>
            <a:gd name="T24" fmla="*/ 70 w 214"/>
            <a:gd name="T25" fmla="*/ 191 h 280"/>
            <a:gd name="T26" fmla="*/ 68 w 214"/>
            <a:gd name="T27" fmla="*/ 195 h 280"/>
            <a:gd name="T28" fmla="*/ 75 w 214"/>
            <a:gd name="T29" fmla="*/ 214 h 280"/>
            <a:gd name="T30" fmla="*/ 95 w 214"/>
            <a:gd name="T31" fmla="*/ 234 h 280"/>
            <a:gd name="T32" fmla="*/ 98 w 214"/>
            <a:gd name="T33" fmla="*/ 239 h 280"/>
            <a:gd name="T34" fmla="*/ 118 w 214"/>
            <a:gd name="T35" fmla="*/ 239 h 280"/>
            <a:gd name="T36" fmla="*/ 120 w 214"/>
            <a:gd name="T37" fmla="*/ 234 h 280"/>
            <a:gd name="T38" fmla="*/ 139 w 214"/>
            <a:gd name="T39" fmla="*/ 213 h 280"/>
            <a:gd name="T40" fmla="*/ 144 w 214"/>
            <a:gd name="T41" fmla="*/ 190 h 280"/>
            <a:gd name="T42" fmla="*/ 126 w 214"/>
            <a:gd name="T43" fmla="*/ 170 h 280"/>
            <a:gd name="T44" fmla="*/ 96 w 214"/>
            <a:gd name="T45" fmla="*/ 157 h 280"/>
            <a:gd name="T46" fmla="*/ 94 w 214"/>
            <a:gd name="T47" fmla="*/ 152 h 280"/>
            <a:gd name="T48" fmla="*/ 97 w 214"/>
            <a:gd name="T49" fmla="*/ 146 h 280"/>
            <a:gd name="T50" fmla="*/ 107 w 214"/>
            <a:gd name="T51" fmla="*/ 144 h 280"/>
            <a:gd name="T52" fmla="*/ 117 w 214"/>
            <a:gd name="T53" fmla="*/ 146 h 280"/>
            <a:gd name="T54" fmla="*/ 121 w 214"/>
            <a:gd name="T55" fmla="*/ 152 h 280"/>
            <a:gd name="T56" fmla="*/ 122 w 214"/>
            <a:gd name="T57" fmla="*/ 158 h 280"/>
            <a:gd name="T58" fmla="*/ 139 w 214"/>
            <a:gd name="T59" fmla="*/ 160 h 280"/>
            <a:gd name="T60" fmla="*/ 143 w 214"/>
            <a:gd name="T61" fmla="*/ 157 h 280"/>
            <a:gd name="T62" fmla="*/ 142 w 214"/>
            <a:gd name="T63" fmla="*/ 145 h 280"/>
            <a:gd name="T64" fmla="*/ 120 w 214"/>
            <a:gd name="T65" fmla="*/ 128 h 280"/>
            <a:gd name="T66" fmla="*/ 119 w 214"/>
            <a:gd name="T67" fmla="*/ 112 h 280"/>
            <a:gd name="T68" fmla="*/ 100 w 214"/>
            <a:gd name="T69" fmla="*/ 111 h 280"/>
            <a:gd name="T70" fmla="*/ 157 w 214"/>
            <a:gd name="T71" fmla="*/ 0 h 280"/>
            <a:gd name="T72" fmla="*/ 163 w 214"/>
            <a:gd name="T73" fmla="*/ 5 h 280"/>
            <a:gd name="T74" fmla="*/ 159 w 214"/>
            <a:gd name="T75" fmla="*/ 14 h 280"/>
            <a:gd name="T76" fmla="*/ 174 w 214"/>
            <a:gd name="T77" fmla="*/ 79 h 280"/>
            <a:gd name="T78" fmla="*/ 211 w 214"/>
            <a:gd name="T79" fmla="*/ 137 h 280"/>
            <a:gd name="T80" fmla="*/ 214 w 214"/>
            <a:gd name="T81" fmla="*/ 164 h 280"/>
            <a:gd name="T82" fmla="*/ 212 w 214"/>
            <a:gd name="T83" fmla="*/ 263 h 280"/>
            <a:gd name="T84" fmla="*/ 195 w 214"/>
            <a:gd name="T85" fmla="*/ 279 h 280"/>
            <a:gd name="T86" fmla="*/ 26 w 214"/>
            <a:gd name="T87" fmla="*/ 280 h 280"/>
            <a:gd name="T88" fmla="*/ 13 w 214"/>
            <a:gd name="T89" fmla="*/ 277 h 280"/>
            <a:gd name="T90" fmla="*/ 0 w 214"/>
            <a:gd name="T91" fmla="*/ 258 h 280"/>
            <a:gd name="T92" fmla="*/ 0 w 214"/>
            <a:gd name="T93" fmla="*/ 163 h 280"/>
            <a:gd name="T94" fmla="*/ 10 w 214"/>
            <a:gd name="T95" fmla="*/ 115 h 280"/>
            <a:gd name="T96" fmla="*/ 61 w 214"/>
            <a:gd name="T97" fmla="*/ 66 h 280"/>
            <a:gd name="T98" fmla="*/ 54 w 214"/>
            <a:gd name="T99" fmla="*/ 11 h 280"/>
            <a:gd name="T100" fmla="*/ 54 w 214"/>
            <a:gd name="T101" fmla="*/ 3 h 280"/>
            <a:gd name="T102" fmla="*/ 62 w 214"/>
            <a:gd name="T103" fmla="*/ 0 h 28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</a:cxnLst>
          <a:rect l="0" t="0" r="r" b="b"/>
          <a:pathLst>
            <a:path w="214" h="280">
              <a:moveTo>
                <a:pt x="100" y="111"/>
              </a:moveTo>
              <a:lnTo>
                <a:pt x="98" y="111"/>
              </a:lnTo>
              <a:lnTo>
                <a:pt x="96" y="112"/>
              </a:lnTo>
              <a:lnTo>
                <a:pt x="96" y="114"/>
              </a:lnTo>
              <a:lnTo>
                <a:pt x="95" y="116"/>
              </a:lnTo>
              <a:lnTo>
                <a:pt x="95" y="128"/>
              </a:lnTo>
              <a:lnTo>
                <a:pt x="84" y="131"/>
              </a:lnTo>
              <a:lnTo>
                <a:pt x="76" y="137"/>
              </a:lnTo>
              <a:lnTo>
                <a:pt x="73" y="144"/>
              </a:lnTo>
              <a:lnTo>
                <a:pt x="70" y="152"/>
              </a:lnTo>
              <a:lnTo>
                <a:pt x="70" y="157"/>
              </a:lnTo>
              <a:lnTo>
                <a:pt x="74" y="167"/>
              </a:lnTo>
              <a:lnTo>
                <a:pt x="79" y="173"/>
              </a:lnTo>
              <a:lnTo>
                <a:pt x="86" y="177"/>
              </a:lnTo>
              <a:lnTo>
                <a:pt x="113" y="188"/>
              </a:lnTo>
              <a:lnTo>
                <a:pt x="117" y="189"/>
              </a:lnTo>
              <a:lnTo>
                <a:pt x="120" y="191"/>
              </a:lnTo>
              <a:lnTo>
                <a:pt x="121" y="193"/>
              </a:lnTo>
              <a:lnTo>
                <a:pt x="122" y="195"/>
              </a:lnTo>
              <a:lnTo>
                <a:pt x="122" y="199"/>
              </a:lnTo>
              <a:lnTo>
                <a:pt x="121" y="201"/>
              </a:lnTo>
              <a:lnTo>
                <a:pt x="120" y="203"/>
              </a:lnTo>
              <a:lnTo>
                <a:pt x="117" y="205"/>
              </a:lnTo>
              <a:lnTo>
                <a:pt x="114" y="205"/>
              </a:lnTo>
              <a:lnTo>
                <a:pt x="111" y="206"/>
              </a:lnTo>
              <a:lnTo>
                <a:pt x="106" y="206"/>
              </a:lnTo>
              <a:lnTo>
                <a:pt x="102" y="206"/>
              </a:lnTo>
              <a:lnTo>
                <a:pt x="99" y="205"/>
              </a:lnTo>
              <a:lnTo>
                <a:pt x="96" y="205"/>
              </a:lnTo>
              <a:lnTo>
                <a:pt x="94" y="203"/>
              </a:lnTo>
              <a:lnTo>
                <a:pt x="92" y="201"/>
              </a:lnTo>
              <a:lnTo>
                <a:pt x="92" y="199"/>
              </a:lnTo>
              <a:lnTo>
                <a:pt x="92" y="195"/>
              </a:lnTo>
              <a:lnTo>
                <a:pt x="90" y="193"/>
              </a:lnTo>
              <a:lnTo>
                <a:pt x="90" y="192"/>
              </a:lnTo>
              <a:lnTo>
                <a:pt x="89" y="191"/>
              </a:lnTo>
              <a:lnTo>
                <a:pt x="87" y="191"/>
              </a:lnTo>
              <a:lnTo>
                <a:pt x="73" y="191"/>
              </a:lnTo>
              <a:lnTo>
                <a:pt x="70" y="191"/>
              </a:lnTo>
              <a:lnTo>
                <a:pt x="69" y="192"/>
              </a:lnTo>
              <a:lnTo>
                <a:pt x="68" y="193"/>
              </a:lnTo>
              <a:lnTo>
                <a:pt x="68" y="195"/>
              </a:lnTo>
              <a:lnTo>
                <a:pt x="68" y="200"/>
              </a:lnTo>
              <a:lnTo>
                <a:pt x="70" y="207"/>
              </a:lnTo>
              <a:lnTo>
                <a:pt x="75" y="214"/>
              </a:lnTo>
              <a:lnTo>
                <a:pt x="83" y="220"/>
              </a:lnTo>
              <a:lnTo>
                <a:pt x="95" y="223"/>
              </a:lnTo>
              <a:lnTo>
                <a:pt x="95" y="234"/>
              </a:lnTo>
              <a:lnTo>
                <a:pt x="96" y="237"/>
              </a:lnTo>
              <a:lnTo>
                <a:pt x="96" y="239"/>
              </a:lnTo>
              <a:lnTo>
                <a:pt x="98" y="239"/>
              </a:lnTo>
              <a:lnTo>
                <a:pt x="100" y="240"/>
              </a:lnTo>
              <a:lnTo>
                <a:pt x="116" y="240"/>
              </a:lnTo>
              <a:lnTo>
                <a:pt x="118" y="239"/>
              </a:lnTo>
              <a:lnTo>
                <a:pt x="119" y="239"/>
              </a:lnTo>
              <a:lnTo>
                <a:pt x="120" y="237"/>
              </a:lnTo>
              <a:lnTo>
                <a:pt x="120" y="234"/>
              </a:lnTo>
              <a:lnTo>
                <a:pt x="120" y="223"/>
              </a:lnTo>
              <a:lnTo>
                <a:pt x="132" y="219"/>
              </a:lnTo>
              <a:lnTo>
                <a:pt x="139" y="213"/>
              </a:lnTo>
              <a:lnTo>
                <a:pt x="143" y="207"/>
              </a:lnTo>
              <a:lnTo>
                <a:pt x="144" y="200"/>
              </a:lnTo>
              <a:lnTo>
                <a:pt x="144" y="190"/>
              </a:lnTo>
              <a:lnTo>
                <a:pt x="142" y="182"/>
              </a:lnTo>
              <a:lnTo>
                <a:pt x="136" y="175"/>
              </a:lnTo>
              <a:lnTo>
                <a:pt x="126" y="170"/>
              </a:lnTo>
              <a:lnTo>
                <a:pt x="99" y="161"/>
              </a:lnTo>
              <a:lnTo>
                <a:pt x="97" y="160"/>
              </a:lnTo>
              <a:lnTo>
                <a:pt x="96" y="157"/>
              </a:lnTo>
              <a:lnTo>
                <a:pt x="94" y="156"/>
              </a:lnTo>
              <a:lnTo>
                <a:pt x="94" y="154"/>
              </a:lnTo>
              <a:lnTo>
                <a:pt x="94" y="152"/>
              </a:lnTo>
              <a:lnTo>
                <a:pt x="94" y="149"/>
              </a:lnTo>
              <a:lnTo>
                <a:pt x="95" y="147"/>
              </a:lnTo>
              <a:lnTo>
                <a:pt x="97" y="146"/>
              </a:lnTo>
              <a:lnTo>
                <a:pt x="100" y="145"/>
              </a:lnTo>
              <a:lnTo>
                <a:pt x="103" y="144"/>
              </a:lnTo>
              <a:lnTo>
                <a:pt x="107" y="144"/>
              </a:lnTo>
              <a:lnTo>
                <a:pt x="111" y="144"/>
              </a:lnTo>
              <a:lnTo>
                <a:pt x="114" y="145"/>
              </a:lnTo>
              <a:lnTo>
                <a:pt x="117" y="146"/>
              </a:lnTo>
              <a:lnTo>
                <a:pt x="119" y="147"/>
              </a:lnTo>
              <a:lnTo>
                <a:pt x="120" y="149"/>
              </a:lnTo>
              <a:lnTo>
                <a:pt x="121" y="152"/>
              </a:lnTo>
              <a:lnTo>
                <a:pt x="121" y="155"/>
              </a:lnTo>
              <a:lnTo>
                <a:pt x="121" y="157"/>
              </a:lnTo>
              <a:lnTo>
                <a:pt x="122" y="158"/>
              </a:lnTo>
              <a:lnTo>
                <a:pt x="123" y="160"/>
              </a:lnTo>
              <a:lnTo>
                <a:pt x="125" y="160"/>
              </a:lnTo>
              <a:lnTo>
                <a:pt x="139" y="160"/>
              </a:lnTo>
              <a:lnTo>
                <a:pt x="141" y="160"/>
              </a:lnTo>
              <a:lnTo>
                <a:pt x="142" y="158"/>
              </a:lnTo>
              <a:lnTo>
                <a:pt x="143" y="157"/>
              </a:lnTo>
              <a:lnTo>
                <a:pt x="143" y="155"/>
              </a:lnTo>
              <a:lnTo>
                <a:pt x="143" y="152"/>
              </a:lnTo>
              <a:lnTo>
                <a:pt x="142" y="145"/>
              </a:lnTo>
              <a:lnTo>
                <a:pt x="138" y="137"/>
              </a:lnTo>
              <a:lnTo>
                <a:pt x="131" y="132"/>
              </a:lnTo>
              <a:lnTo>
                <a:pt x="120" y="128"/>
              </a:lnTo>
              <a:lnTo>
                <a:pt x="120" y="116"/>
              </a:lnTo>
              <a:lnTo>
                <a:pt x="120" y="114"/>
              </a:lnTo>
              <a:lnTo>
                <a:pt x="119" y="112"/>
              </a:lnTo>
              <a:lnTo>
                <a:pt x="118" y="111"/>
              </a:lnTo>
              <a:lnTo>
                <a:pt x="116" y="111"/>
              </a:lnTo>
              <a:lnTo>
                <a:pt x="100" y="111"/>
              </a:lnTo>
              <a:close/>
              <a:moveTo>
                <a:pt x="62" y="0"/>
              </a:moveTo>
              <a:lnTo>
                <a:pt x="153" y="0"/>
              </a:lnTo>
              <a:lnTo>
                <a:pt x="157" y="0"/>
              </a:lnTo>
              <a:lnTo>
                <a:pt x="160" y="1"/>
              </a:lnTo>
              <a:lnTo>
                <a:pt x="162" y="3"/>
              </a:lnTo>
              <a:lnTo>
                <a:pt x="163" y="5"/>
              </a:lnTo>
              <a:lnTo>
                <a:pt x="163" y="8"/>
              </a:lnTo>
              <a:lnTo>
                <a:pt x="161" y="11"/>
              </a:lnTo>
              <a:lnTo>
                <a:pt x="159" y="14"/>
              </a:lnTo>
              <a:lnTo>
                <a:pt x="132" y="58"/>
              </a:lnTo>
              <a:lnTo>
                <a:pt x="154" y="67"/>
              </a:lnTo>
              <a:lnTo>
                <a:pt x="174" y="79"/>
              </a:lnTo>
              <a:lnTo>
                <a:pt x="191" y="95"/>
              </a:lnTo>
              <a:lnTo>
                <a:pt x="202" y="115"/>
              </a:lnTo>
              <a:lnTo>
                <a:pt x="211" y="137"/>
              </a:lnTo>
              <a:lnTo>
                <a:pt x="214" y="163"/>
              </a:lnTo>
              <a:lnTo>
                <a:pt x="214" y="163"/>
              </a:lnTo>
              <a:lnTo>
                <a:pt x="214" y="164"/>
              </a:lnTo>
              <a:lnTo>
                <a:pt x="214" y="253"/>
              </a:lnTo>
              <a:lnTo>
                <a:pt x="213" y="258"/>
              </a:lnTo>
              <a:lnTo>
                <a:pt x="212" y="263"/>
              </a:lnTo>
              <a:lnTo>
                <a:pt x="210" y="267"/>
              </a:lnTo>
              <a:lnTo>
                <a:pt x="199" y="277"/>
              </a:lnTo>
              <a:lnTo>
                <a:pt x="195" y="279"/>
              </a:lnTo>
              <a:lnTo>
                <a:pt x="191" y="280"/>
              </a:lnTo>
              <a:lnTo>
                <a:pt x="187" y="280"/>
              </a:lnTo>
              <a:lnTo>
                <a:pt x="26" y="280"/>
              </a:lnTo>
              <a:lnTo>
                <a:pt x="22" y="280"/>
              </a:lnTo>
              <a:lnTo>
                <a:pt x="18" y="279"/>
              </a:lnTo>
              <a:lnTo>
                <a:pt x="13" y="277"/>
              </a:lnTo>
              <a:lnTo>
                <a:pt x="4" y="267"/>
              </a:lnTo>
              <a:lnTo>
                <a:pt x="2" y="263"/>
              </a:lnTo>
              <a:lnTo>
                <a:pt x="0" y="258"/>
              </a:lnTo>
              <a:lnTo>
                <a:pt x="0" y="253"/>
              </a:lnTo>
              <a:lnTo>
                <a:pt x="0" y="164"/>
              </a:lnTo>
              <a:lnTo>
                <a:pt x="0" y="163"/>
              </a:lnTo>
              <a:lnTo>
                <a:pt x="0" y="163"/>
              </a:lnTo>
              <a:lnTo>
                <a:pt x="2" y="137"/>
              </a:lnTo>
              <a:lnTo>
                <a:pt x="10" y="115"/>
              </a:lnTo>
              <a:lnTo>
                <a:pt x="24" y="95"/>
              </a:lnTo>
              <a:lnTo>
                <a:pt x="41" y="78"/>
              </a:lnTo>
              <a:lnTo>
                <a:pt x="61" y="66"/>
              </a:lnTo>
              <a:lnTo>
                <a:pt x="83" y="58"/>
              </a:lnTo>
              <a:lnTo>
                <a:pt x="57" y="14"/>
              </a:lnTo>
              <a:lnTo>
                <a:pt x="54" y="11"/>
              </a:lnTo>
              <a:lnTo>
                <a:pt x="52" y="8"/>
              </a:lnTo>
              <a:lnTo>
                <a:pt x="52" y="5"/>
              </a:lnTo>
              <a:lnTo>
                <a:pt x="54" y="3"/>
              </a:lnTo>
              <a:lnTo>
                <a:pt x="56" y="1"/>
              </a:lnTo>
              <a:lnTo>
                <a:pt x="59" y="0"/>
              </a:lnTo>
              <a:lnTo>
                <a:pt x="62" y="0"/>
              </a:lnTo>
              <a:close/>
            </a:path>
          </a:pathLst>
        </a:custGeom>
        <a:solidFill>
          <a:schemeClr val="bg1"/>
        </a:solidFill>
        <a:ln w="0">
          <a:noFill/>
          <a:prstDash val="solid"/>
          <a:round/>
          <a:headEnd/>
          <a:tailEnd/>
        </a:ln>
      </xdr:spPr>
    </xdr:sp>
    <xdr:clientData/>
  </xdr:twoCellAnchor>
  <xdr:twoCellAnchor editAs="oneCell">
    <xdr:from>
      <xdr:col>6</xdr:col>
      <xdr:colOff>135466</xdr:colOff>
      <xdr:row>6</xdr:row>
      <xdr:rowOff>59265</xdr:rowOff>
    </xdr:from>
    <xdr:to>
      <xdr:col>7</xdr:col>
      <xdr:colOff>303740</xdr:colOff>
      <xdr:row>6</xdr:row>
      <xdr:rowOff>367240</xdr:rowOff>
    </xdr:to>
    <xdr:sp macro="" textlink="">
      <xdr:nvSpPr>
        <xdr:cNvPr id="8" name="Car Icon" descr="&quot;&quot;" title="Car Ico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EditPoints="1"/>
        </xdr:cNvSpPr>
      </xdr:nvSpPr>
      <xdr:spPr bwMode="auto">
        <a:xfrm>
          <a:off x="5130799" y="3858682"/>
          <a:ext cx="305858" cy="307975"/>
        </a:xfrm>
        <a:custGeom>
          <a:avLst/>
          <a:gdLst>
            <a:gd name="T0" fmla="*/ 222 w 294"/>
            <a:gd name="T1" fmla="*/ 147 h 283"/>
            <a:gd name="T2" fmla="*/ 208 w 294"/>
            <a:gd name="T3" fmla="*/ 161 h 283"/>
            <a:gd name="T4" fmla="*/ 208 w 294"/>
            <a:gd name="T5" fmla="*/ 181 h 283"/>
            <a:gd name="T6" fmla="*/ 222 w 294"/>
            <a:gd name="T7" fmla="*/ 193 h 283"/>
            <a:gd name="T8" fmla="*/ 242 w 294"/>
            <a:gd name="T9" fmla="*/ 193 h 283"/>
            <a:gd name="T10" fmla="*/ 256 w 294"/>
            <a:gd name="T11" fmla="*/ 181 h 283"/>
            <a:gd name="T12" fmla="*/ 256 w 294"/>
            <a:gd name="T13" fmla="*/ 161 h 283"/>
            <a:gd name="T14" fmla="*/ 242 w 294"/>
            <a:gd name="T15" fmla="*/ 147 h 283"/>
            <a:gd name="T16" fmla="*/ 64 w 294"/>
            <a:gd name="T17" fmla="*/ 145 h 283"/>
            <a:gd name="T18" fmla="*/ 45 w 294"/>
            <a:gd name="T19" fmla="*/ 152 h 283"/>
            <a:gd name="T20" fmla="*/ 37 w 294"/>
            <a:gd name="T21" fmla="*/ 170 h 283"/>
            <a:gd name="T22" fmla="*/ 45 w 294"/>
            <a:gd name="T23" fmla="*/ 188 h 283"/>
            <a:gd name="T24" fmla="*/ 64 w 294"/>
            <a:gd name="T25" fmla="*/ 195 h 283"/>
            <a:gd name="T26" fmla="*/ 81 w 294"/>
            <a:gd name="T27" fmla="*/ 188 h 283"/>
            <a:gd name="T28" fmla="*/ 89 w 294"/>
            <a:gd name="T29" fmla="*/ 170 h 283"/>
            <a:gd name="T30" fmla="*/ 81 w 294"/>
            <a:gd name="T31" fmla="*/ 152 h 283"/>
            <a:gd name="T32" fmla="*/ 64 w 294"/>
            <a:gd name="T33" fmla="*/ 145 h 283"/>
            <a:gd name="T34" fmla="*/ 109 w 294"/>
            <a:gd name="T35" fmla="*/ 21 h 283"/>
            <a:gd name="T36" fmla="*/ 83 w 294"/>
            <a:gd name="T37" fmla="*/ 40 h 283"/>
            <a:gd name="T38" fmla="*/ 72 w 294"/>
            <a:gd name="T39" fmla="*/ 73 h 283"/>
            <a:gd name="T40" fmla="*/ 72 w 294"/>
            <a:gd name="T41" fmla="*/ 99 h 283"/>
            <a:gd name="T42" fmla="*/ 76 w 294"/>
            <a:gd name="T43" fmla="*/ 104 h 283"/>
            <a:gd name="T44" fmla="*/ 84 w 294"/>
            <a:gd name="T45" fmla="*/ 105 h 283"/>
            <a:gd name="T46" fmla="*/ 109 w 294"/>
            <a:gd name="T47" fmla="*/ 105 h 283"/>
            <a:gd name="T48" fmla="*/ 146 w 294"/>
            <a:gd name="T49" fmla="*/ 105 h 283"/>
            <a:gd name="T50" fmla="*/ 183 w 294"/>
            <a:gd name="T51" fmla="*/ 105 h 283"/>
            <a:gd name="T52" fmla="*/ 208 w 294"/>
            <a:gd name="T53" fmla="*/ 105 h 283"/>
            <a:gd name="T54" fmla="*/ 217 w 294"/>
            <a:gd name="T55" fmla="*/ 105 h 283"/>
            <a:gd name="T56" fmla="*/ 221 w 294"/>
            <a:gd name="T57" fmla="*/ 100 h 283"/>
            <a:gd name="T58" fmla="*/ 221 w 294"/>
            <a:gd name="T59" fmla="*/ 73 h 283"/>
            <a:gd name="T60" fmla="*/ 210 w 294"/>
            <a:gd name="T61" fmla="*/ 40 h 283"/>
            <a:gd name="T62" fmla="*/ 183 w 294"/>
            <a:gd name="T63" fmla="*/ 21 h 283"/>
            <a:gd name="T64" fmla="*/ 127 w 294"/>
            <a:gd name="T65" fmla="*/ 18 h 283"/>
            <a:gd name="T66" fmla="*/ 171 w 294"/>
            <a:gd name="T67" fmla="*/ 0 h 283"/>
            <a:gd name="T68" fmla="*/ 206 w 294"/>
            <a:gd name="T69" fmla="*/ 10 h 283"/>
            <a:gd name="T70" fmla="*/ 230 w 294"/>
            <a:gd name="T71" fmla="*/ 34 h 283"/>
            <a:gd name="T72" fmla="*/ 240 w 294"/>
            <a:gd name="T73" fmla="*/ 70 h 283"/>
            <a:gd name="T74" fmla="*/ 261 w 294"/>
            <a:gd name="T75" fmla="*/ 106 h 283"/>
            <a:gd name="T76" fmla="*/ 284 w 294"/>
            <a:gd name="T77" fmla="*/ 115 h 283"/>
            <a:gd name="T78" fmla="*/ 294 w 294"/>
            <a:gd name="T79" fmla="*/ 138 h 283"/>
            <a:gd name="T80" fmla="*/ 291 w 294"/>
            <a:gd name="T81" fmla="*/ 214 h 283"/>
            <a:gd name="T82" fmla="*/ 274 w 294"/>
            <a:gd name="T83" fmla="*/ 232 h 283"/>
            <a:gd name="T84" fmla="*/ 250 w 294"/>
            <a:gd name="T85" fmla="*/ 234 h 283"/>
            <a:gd name="T86" fmla="*/ 247 w 294"/>
            <a:gd name="T87" fmla="*/ 273 h 283"/>
            <a:gd name="T88" fmla="*/ 230 w 294"/>
            <a:gd name="T89" fmla="*/ 283 h 283"/>
            <a:gd name="T90" fmla="*/ 213 w 294"/>
            <a:gd name="T91" fmla="*/ 273 h 283"/>
            <a:gd name="T92" fmla="*/ 210 w 294"/>
            <a:gd name="T93" fmla="*/ 234 h 283"/>
            <a:gd name="T94" fmla="*/ 84 w 294"/>
            <a:gd name="T95" fmla="*/ 263 h 283"/>
            <a:gd name="T96" fmla="*/ 74 w 294"/>
            <a:gd name="T97" fmla="*/ 280 h 283"/>
            <a:gd name="T98" fmla="*/ 53 w 294"/>
            <a:gd name="T99" fmla="*/ 280 h 283"/>
            <a:gd name="T100" fmla="*/ 43 w 294"/>
            <a:gd name="T101" fmla="*/ 263 h 283"/>
            <a:gd name="T102" fmla="*/ 34 w 294"/>
            <a:gd name="T103" fmla="*/ 234 h 283"/>
            <a:gd name="T104" fmla="*/ 10 w 294"/>
            <a:gd name="T105" fmla="*/ 225 h 283"/>
            <a:gd name="T106" fmla="*/ 0 w 294"/>
            <a:gd name="T107" fmla="*/ 202 h 283"/>
            <a:gd name="T108" fmla="*/ 3 w 294"/>
            <a:gd name="T109" fmla="*/ 126 h 283"/>
            <a:gd name="T110" fmla="*/ 20 w 294"/>
            <a:gd name="T111" fmla="*/ 109 h 283"/>
            <a:gd name="T112" fmla="*/ 52 w 294"/>
            <a:gd name="T113" fmla="*/ 106 h 283"/>
            <a:gd name="T114" fmla="*/ 55 w 294"/>
            <a:gd name="T115" fmla="*/ 51 h 283"/>
            <a:gd name="T116" fmla="*/ 73 w 294"/>
            <a:gd name="T117" fmla="*/ 20 h 283"/>
            <a:gd name="T118" fmla="*/ 104 w 294"/>
            <a:gd name="T119" fmla="*/ 2 h 28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</a:cxnLst>
          <a:rect l="0" t="0" r="r" b="b"/>
          <a:pathLst>
            <a:path w="294" h="283">
              <a:moveTo>
                <a:pt x="232" y="145"/>
              </a:moveTo>
              <a:lnTo>
                <a:pt x="222" y="147"/>
              </a:lnTo>
              <a:lnTo>
                <a:pt x="214" y="152"/>
              </a:lnTo>
              <a:lnTo>
                <a:pt x="208" y="161"/>
              </a:lnTo>
              <a:lnTo>
                <a:pt x="207" y="170"/>
              </a:lnTo>
              <a:lnTo>
                <a:pt x="208" y="181"/>
              </a:lnTo>
              <a:lnTo>
                <a:pt x="214" y="188"/>
              </a:lnTo>
              <a:lnTo>
                <a:pt x="222" y="193"/>
              </a:lnTo>
              <a:lnTo>
                <a:pt x="232" y="195"/>
              </a:lnTo>
              <a:lnTo>
                <a:pt x="242" y="193"/>
              </a:lnTo>
              <a:lnTo>
                <a:pt x="250" y="188"/>
              </a:lnTo>
              <a:lnTo>
                <a:pt x="256" y="181"/>
              </a:lnTo>
              <a:lnTo>
                <a:pt x="258" y="170"/>
              </a:lnTo>
              <a:lnTo>
                <a:pt x="256" y="161"/>
              </a:lnTo>
              <a:lnTo>
                <a:pt x="250" y="152"/>
              </a:lnTo>
              <a:lnTo>
                <a:pt x="242" y="147"/>
              </a:lnTo>
              <a:lnTo>
                <a:pt x="232" y="145"/>
              </a:lnTo>
              <a:close/>
              <a:moveTo>
                <a:pt x="64" y="145"/>
              </a:moveTo>
              <a:lnTo>
                <a:pt x="53" y="147"/>
              </a:lnTo>
              <a:lnTo>
                <a:pt x="45" y="152"/>
              </a:lnTo>
              <a:lnTo>
                <a:pt x="39" y="161"/>
              </a:lnTo>
              <a:lnTo>
                <a:pt x="37" y="170"/>
              </a:lnTo>
              <a:lnTo>
                <a:pt x="39" y="181"/>
              </a:lnTo>
              <a:lnTo>
                <a:pt x="45" y="188"/>
              </a:lnTo>
              <a:lnTo>
                <a:pt x="53" y="193"/>
              </a:lnTo>
              <a:lnTo>
                <a:pt x="64" y="195"/>
              </a:lnTo>
              <a:lnTo>
                <a:pt x="73" y="193"/>
              </a:lnTo>
              <a:lnTo>
                <a:pt x="81" y="188"/>
              </a:lnTo>
              <a:lnTo>
                <a:pt x="87" y="181"/>
              </a:lnTo>
              <a:lnTo>
                <a:pt x="89" y="170"/>
              </a:lnTo>
              <a:lnTo>
                <a:pt x="87" y="161"/>
              </a:lnTo>
              <a:lnTo>
                <a:pt x="81" y="152"/>
              </a:lnTo>
              <a:lnTo>
                <a:pt x="73" y="147"/>
              </a:lnTo>
              <a:lnTo>
                <a:pt x="64" y="145"/>
              </a:lnTo>
              <a:close/>
              <a:moveTo>
                <a:pt x="127" y="18"/>
              </a:moveTo>
              <a:lnTo>
                <a:pt x="109" y="21"/>
              </a:lnTo>
              <a:lnTo>
                <a:pt x="94" y="29"/>
              </a:lnTo>
              <a:lnTo>
                <a:pt x="83" y="40"/>
              </a:lnTo>
              <a:lnTo>
                <a:pt x="74" y="55"/>
              </a:lnTo>
              <a:lnTo>
                <a:pt x="72" y="73"/>
              </a:lnTo>
              <a:lnTo>
                <a:pt x="72" y="97"/>
              </a:lnTo>
              <a:lnTo>
                <a:pt x="72" y="99"/>
              </a:lnTo>
              <a:lnTo>
                <a:pt x="74" y="102"/>
              </a:lnTo>
              <a:lnTo>
                <a:pt x="76" y="104"/>
              </a:lnTo>
              <a:lnTo>
                <a:pt x="79" y="105"/>
              </a:lnTo>
              <a:lnTo>
                <a:pt x="84" y="105"/>
              </a:lnTo>
              <a:lnTo>
                <a:pt x="94" y="105"/>
              </a:lnTo>
              <a:lnTo>
                <a:pt x="109" y="105"/>
              </a:lnTo>
              <a:lnTo>
                <a:pt x="127" y="105"/>
              </a:lnTo>
              <a:lnTo>
                <a:pt x="146" y="105"/>
              </a:lnTo>
              <a:lnTo>
                <a:pt x="166" y="105"/>
              </a:lnTo>
              <a:lnTo>
                <a:pt x="183" y="105"/>
              </a:lnTo>
              <a:lnTo>
                <a:pt x="198" y="105"/>
              </a:lnTo>
              <a:lnTo>
                <a:pt x="208" y="105"/>
              </a:lnTo>
              <a:lnTo>
                <a:pt x="213" y="105"/>
              </a:lnTo>
              <a:lnTo>
                <a:pt x="217" y="105"/>
              </a:lnTo>
              <a:lnTo>
                <a:pt x="219" y="102"/>
              </a:lnTo>
              <a:lnTo>
                <a:pt x="221" y="100"/>
              </a:lnTo>
              <a:lnTo>
                <a:pt x="221" y="97"/>
              </a:lnTo>
              <a:lnTo>
                <a:pt x="221" y="73"/>
              </a:lnTo>
              <a:lnTo>
                <a:pt x="219" y="55"/>
              </a:lnTo>
              <a:lnTo>
                <a:pt x="210" y="40"/>
              </a:lnTo>
              <a:lnTo>
                <a:pt x="199" y="29"/>
              </a:lnTo>
              <a:lnTo>
                <a:pt x="183" y="21"/>
              </a:lnTo>
              <a:lnTo>
                <a:pt x="166" y="18"/>
              </a:lnTo>
              <a:lnTo>
                <a:pt x="127" y="18"/>
              </a:lnTo>
              <a:close/>
              <a:moveTo>
                <a:pt x="122" y="0"/>
              </a:moveTo>
              <a:lnTo>
                <a:pt x="171" y="0"/>
              </a:lnTo>
              <a:lnTo>
                <a:pt x="189" y="2"/>
              </a:lnTo>
              <a:lnTo>
                <a:pt x="206" y="10"/>
              </a:lnTo>
              <a:lnTo>
                <a:pt x="220" y="20"/>
              </a:lnTo>
              <a:lnTo>
                <a:pt x="230" y="34"/>
              </a:lnTo>
              <a:lnTo>
                <a:pt x="238" y="51"/>
              </a:lnTo>
              <a:lnTo>
                <a:pt x="240" y="70"/>
              </a:lnTo>
              <a:lnTo>
                <a:pt x="240" y="106"/>
              </a:lnTo>
              <a:lnTo>
                <a:pt x="261" y="106"/>
              </a:lnTo>
              <a:lnTo>
                <a:pt x="274" y="109"/>
              </a:lnTo>
              <a:lnTo>
                <a:pt x="284" y="115"/>
              </a:lnTo>
              <a:lnTo>
                <a:pt x="291" y="126"/>
              </a:lnTo>
              <a:lnTo>
                <a:pt x="294" y="138"/>
              </a:lnTo>
              <a:lnTo>
                <a:pt x="294" y="202"/>
              </a:lnTo>
              <a:lnTo>
                <a:pt x="291" y="214"/>
              </a:lnTo>
              <a:lnTo>
                <a:pt x="284" y="225"/>
              </a:lnTo>
              <a:lnTo>
                <a:pt x="274" y="232"/>
              </a:lnTo>
              <a:lnTo>
                <a:pt x="261" y="234"/>
              </a:lnTo>
              <a:lnTo>
                <a:pt x="250" y="234"/>
              </a:lnTo>
              <a:lnTo>
                <a:pt x="250" y="263"/>
              </a:lnTo>
              <a:lnTo>
                <a:pt x="247" y="273"/>
              </a:lnTo>
              <a:lnTo>
                <a:pt x="241" y="280"/>
              </a:lnTo>
              <a:lnTo>
                <a:pt x="230" y="283"/>
              </a:lnTo>
              <a:lnTo>
                <a:pt x="221" y="280"/>
              </a:lnTo>
              <a:lnTo>
                <a:pt x="213" y="273"/>
              </a:lnTo>
              <a:lnTo>
                <a:pt x="210" y="263"/>
              </a:lnTo>
              <a:lnTo>
                <a:pt x="210" y="234"/>
              </a:lnTo>
              <a:lnTo>
                <a:pt x="84" y="234"/>
              </a:lnTo>
              <a:lnTo>
                <a:pt x="84" y="263"/>
              </a:lnTo>
              <a:lnTo>
                <a:pt x="80" y="273"/>
              </a:lnTo>
              <a:lnTo>
                <a:pt x="74" y="280"/>
              </a:lnTo>
              <a:lnTo>
                <a:pt x="64" y="283"/>
              </a:lnTo>
              <a:lnTo>
                <a:pt x="53" y="280"/>
              </a:lnTo>
              <a:lnTo>
                <a:pt x="47" y="273"/>
              </a:lnTo>
              <a:lnTo>
                <a:pt x="43" y="263"/>
              </a:lnTo>
              <a:lnTo>
                <a:pt x="43" y="234"/>
              </a:lnTo>
              <a:lnTo>
                <a:pt x="34" y="234"/>
              </a:lnTo>
              <a:lnTo>
                <a:pt x="20" y="232"/>
              </a:lnTo>
              <a:lnTo>
                <a:pt x="10" y="225"/>
              </a:lnTo>
              <a:lnTo>
                <a:pt x="3" y="214"/>
              </a:lnTo>
              <a:lnTo>
                <a:pt x="0" y="202"/>
              </a:lnTo>
              <a:lnTo>
                <a:pt x="0" y="138"/>
              </a:lnTo>
              <a:lnTo>
                <a:pt x="3" y="126"/>
              </a:lnTo>
              <a:lnTo>
                <a:pt x="10" y="115"/>
              </a:lnTo>
              <a:lnTo>
                <a:pt x="20" y="109"/>
              </a:lnTo>
              <a:lnTo>
                <a:pt x="34" y="106"/>
              </a:lnTo>
              <a:lnTo>
                <a:pt x="52" y="106"/>
              </a:lnTo>
              <a:lnTo>
                <a:pt x="52" y="70"/>
              </a:lnTo>
              <a:lnTo>
                <a:pt x="55" y="51"/>
              </a:lnTo>
              <a:lnTo>
                <a:pt x="61" y="34"/>
              </a:lnTo>
              <a:lnTo>
                <a:pt x="73" y="20"/>
              </a:lnTo>
              <a:lnTo>
                <a:pt x="87" y="10"/>
              </a:lnTo>
              <a:lnTo>
                <a:pt x="104" y="2"/>
              </a:lnTo>
              <a:lnTo>
                <a:pt x="122" y="0"/>
              </a:lnTo>
              <a:close/>
            </a:path>
          </a:pathLst>
        </a:custGeom>
        <a:solidFill>
          <a:schemeClr val="bg1"/>
        </a:solidFill>
        <a:ln w="0">
          <a:noFill/>
          <a:prstDash val="solid"/>
          <a:round/>
          <a:headEnd/>
          <a:tailEnd/>
        </a:ln>
      </xdr:spPr>
    </xdr:sp>
    <xdr:clientData/>
  </xdr:twoCellAnchor>
  <xdr:twoCellAnchor editAs="oneCell">
    <xdr:from>
      <xdr:col>11</xdr:col>
      <xdr:colOff>116418</xdr:colOff>
      <xdr:row>6</xdr:row>
      <xdr:rowOff>99484</xdr:rowOff>
    </xdr:from>
    <xdr:to>
      <xdr:col>12</xdr:col>
      <xdr:colOff>321177</xdr:colOff>
      <xdr:row>6</xdr:row>
      <xdr:rowOff>362340</xdr:rowOff>
    </xdr:to>
    <xdr:sp macro="" textlink="">
      <xdr:nvSpPr>
        <xdr:cNvPr id="14" name="House Icon" descr="&quot;&quot;" title="House Ico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9810751" y="3898901"/>
          <a:ext cx="342343" cy="262856"/>
        </a:xfrm>
        <a:custGeom>
          <a:avLst/>
          <a:gdLst>
            <a:gd name="T0" fmla="*/ 165 w 320"/>
            <a:gd name="T1" fmla="*/ 0 h 252"/>
            <a:gd name="T2" fmla="*/ 174 w 320"/>
            <a:gd name="T3" fmla="*/ 4 h 252"/>
            <a:gd name="T4" fmla="*/ 229 w 320"/>
            <a:gd name="T5" fmla="*/ 45 h 252"/>
            <a:gd name="T6" fmla="*/ 229 w 320"/>
            <a:gd name="T7" fmla="*/ 37 h 252"/>
            <a:gd name="T8" fmla="*/ 233 w 320"/>
            <a:gd name="T9" fmla="*/ 30 h 252"/>
            <a:gd name="T10" fmla="*/ 241 w 320"/>
            <a:gd name="T11" fmla="*/ 28 h 252"/>
            <a:gd name="T12" fmla="*/ 266 w 320"/>
            <a:gd name="T13" fmla="*/ 29 h 252"/>
            <a:gd name="T14" fmla="*/ 271 w 320"/>
            <a:gd name="T15" fmla="*/ 34 h 252"/>
            <a:gd name="T16" fmla="*/ 273 w 320"/>
            <a:gd name="T17" fmla="*/ 40 h 252"/>
            <a:gd name="T18" fmla="*/ 317 w 320"/>
            <a:gd name="T19" fmla="*/ 111 h 252"/>
            <a:gd name="T20" fmla="*/ 320 w 320"/>
            <a:gd name="T21" fmla="*/ 117 h 252"/>
            <a:gd name="T22" fmla="*/ 319 w 320"/>
            <a:gd name="T23" fmla="*/ 123 h 252"/>
            <a:gd name="T24" fmla="*/ 314 w 320"/>
            <a:gd name="T25" fmla="*/ 126 h 252"/>
            <a:gd name="T26" fmla="*/ 307 w 320"/>
            <a:gd name="T27" fmla="*/ 124 h 252"/>
            <a:gd name="T28" fmla="*/ 274 w 320"/>
            <a:gd name="T29" fmla="*/ 222 h 252"/>
            <a:gd name="T30" fmla="*/ 265 w 320"/>
            <a:gd name="T31" fmla="*/ 243 h 252"/>
            <a:gd name="T32" fmla="*/ 245 w 320"/>
            <a:gd name="T33" fmla="*/ 252 h 252"/>
            <a:gd name="T34" fmla="*/ 193 w 320"/>
            <a:gd name="T35" fmla="*/ 180 h 252"/>
            <a:gd name="T36" fmla="*/ 182 w 320"/>
            <a:gd name="T37" fmla="*/ 161 h 252"/>
            <a:gd name="T38" fmla="*/ 147 w 320"/>
            <a:gd name="T39" fmla="*/ 158 h 252"/>
            <a:gd name="T40" fmla="*/ 128 w 320"/>
            <a:gd name="T41" fmla="*/ 169 h 252"/>
            <a:gd name="T42" fmla="*/ 125 w 320"/>
            <a:gd name="T43" fmla="*/ 252 h 252"/>
            <a:gd name="T44" fmla="*/ 64 w 320"/>
            <a:gd name="T45" fmla="*/ 249 h 252"/>
            <a:gd name="T46" fmla="*/ 50 w 320"/>
            <a:gd name="T47" fmla="*/ 234 h 252"/>
            <a:gd name="T48" fmla="*/ 46 w 320"/>
            <a:gd name="T49" fmla="*/ 100 h 252"/>
            <a:gd name="T50" fmla="*/ 11 w 320"/>
            <a:gd name="T51" fmla="*/ 126 h 252"/>
            <a:gd name="T52" fmla="*/ 4 w 320"/>
            <a:gd name="T53" fmla="*/ 125 h 252"/>
            <a:gd name="T54" fmla="*/ 1 w 320"/>
            <a:gd name="T55" fmla="*/ 120 h 252"/>
            <a:gd name="T56" fmla="*/ 2 w 320"/>
            <a:gd name="T57" fmla="*/ 114 h 252"/>
            <a:gd name="T58" fmla="*/ 147 w 320"/>
            <a:gd name="T59" fmla="*/ 4 h 252"/>
            <a:gd name="T60" fmla="*/ 151 w 320"/>
            <a:gd name="T61" fmla="*/ 2 h 252"/>
            <a:gd name="T62" fmla="*/ 160 w 320"/>
            <a:gd name="T63" fmla="*/ 0 h 25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320" h="252">
              <a:moveTo>
                <a:pt x="160" y="0"/>
              </a:moveTo>
              <a:lnTo>
                <a:pt x="165" y="0"/>
              </a:lnTo>
              <a:lnTo>
                <a:pt x="170" y="1"/>
              </a:lnTo>
              <a:lnTo>
                <a:pt x="174" y="4"/>
              </a:lnTo>
              <a:lnTo>
                <a:pt x="174" y="4"/>
              </a:lnTo>
              <a:lnTo>
                <a:pt x="229" y="45"/>
              </a:lnTo>
              <a:lnTo>
                <a:pt x="229" y="40"/>
              </a:lnTo>
              <a:lnTo>
                <a:pt x="229" y="37"/>
              </a:lnTo>
              <a:lnTo>
                <a:pt x="231" y="34"/>
              </a:lnTo>
              <a:lnTo>
                <a:pt x="233" y="30"/>
              </a:lnTo>
              <a:lnTo>
                <a:pt x="236" y="29"/>
              </a:lnTo>
              <a:lnTo>
                <a:pt x="241" y="28"/>
              </a:lnTo>
              <a:lnTo>
                <a:pt x="262" y="28"/>
              </a:lnTo>
              <a:lnTo>
                <a:pt x="266" y="29"/>
              </a:lnTo>
              <a:lnTo>
                <a:pt x="269" y="30"/>
              </a:lnTo>
              <a:lnTo>
                <a:pt x="271" y="34"/>
              </a:lnTo>
              <a:lnTo>
                <a:pt x="273" y="37"/>
              </a:lnTo>
              <a:lnTo>
                <a:pt x="273" y="40"/>
              </a:lnTo>
              <a:lnTo>
                <a:pt x="273" y="78"/>
              </a:lnTo>
              <a:lnTo>
                <a:pt x="317" y="111"/>
              </a:lnTo>
              <a:lnTo>
                <a:pt x="319" y="114"/>
              </a:lnTo>
              <a:lnTo>
                <a:pt x="320" y="117"/>
              </a:lnTo>
              <a:lnTo>
                <a:pt x="320" y="120"/>
              </a:lnTo>
              <a:lnTo>
                <a:pt x="319" y="123"/>
              </a:lnTo>
              <a:lnTo>
                <a:pt x="317" y="125"/>
              </a:lnTo>
              <a:lnTo>
                <a:pt x="314" y="126"/>
              </a:lnTo>
              <a:lnTo>
                <a:pt x="310" y="126"/>
              </a:lnTo>
              <a:lnTo>
                <a:pt x="307" y="124"/>
              </a:lnTo>
              <a:lnTo>
                <a:pt x="274" y="100"/>
              </a:lnTo>
              <a:lnTo>
                <a:pt x="274" y="222"/>
              </a:lnTo>
              <a:lnTo>
                <a:pt x="271" y="234"/>
              </a:lnTo>
              <a:lnTo>
                <a:pt x="265" y="243"/>
              </a:lnTo>
              <a:lnTo>
                <a:pt x="255" y="249"/>
              </a:lnTo>
              <a:lnTo>
                <a:pt x="245" y="252"/>
              </a:lnTo>
              <a:lnTo>
                <a:pt x="193" y="252"/>
              </a:lnTo>
              <a:lnTo>
                <a:pt x="193" y="180"/>
              </a:lnTo>
              <a:lnTo>
                <a:pt x="190" y="169"/>
              </a:lnTo>
              <a:lnTo>
                <a:pt x="182" y="161"/>
              </a:lnTo>
              <a:lnTo>
                <a:pt x="170" y="158"/>
              </a:lnTo>
              <a:lnTo>
                <a:pt x="147" y="158"/>
              </a:lnTo>
              <a:lnTo>
                <a:pt x="135" y="161"/>
              </a:lnTo>
              <a:lnTo>
                <a:pt x="128" y="169"/>
              </a:lnTo>
              <a:lnTo>
                <a:pt x="125" y="180"/>
              </a:lnTo>
              <a:lnTo>
                <a:pt x="125" y="252"/>
              </a:lnTo>
              <a:lnTo>
                <a:pt x="76" y="252"/>
              </a:lnTo>
              <a:lnTo>
                <a:pt x="64" y="249"/>
              </a:lnTo>
              <a:lnTo>
                <a:pt x="56" y="243"/>
              </a:lnTo>
              <a:lnTo>
                <a:pt x="50" y="234"/>
              </a:lnTo>
              <a:lnTo>
                <a:pt x="46" y="222"/>
              </a:lnTo>
              <a:lnTo>
                <a:pt x="46" y="100"/>
              </a:lnTo>
              <a:lnTo>
                <a:pt x="14" y="124"/>
              </a:lnTo>
              <a:lnTo>
                <a:pt x="11" y="126"/>
              </a:lnTo>
              <a:lnTo>
                <a:pt x="7" y="126"/>
              </a:lnTo>
              <a:lnTo>
                <a:pt x="4" y="125"/>
              </a:lnTo>
              <a:lnTo>
                <a:pt x="2" y="123"/>
              </a:lnTo>
              <a:lnTo>
                <a:pt x="1" y="120"/>
              </a:lnTo>
              <a:lnTo>
                <a:pt x="0" y="117"/>
              </a:lnTo>
              <a:lnTo>
                <a:pt x="2" y="114"/>
              </a:lnTo>
              <a:lnTo>
                <a:pt x="4" y="111"/>
              </a:lnTo>
              <a:lnTo>
                <a:pt x="147" y="4"/>
              </a:lnTo>
              <a:lnTo>
                <a:pt x="147" y="4"/>
              </a:lnTo>
              <a:lnTo>
                <a:pt x="151" y="2"/>
              </a:lnTo>
              <a:lnTo>
                <a:pt x="155" y="0"/>
              </a:lnTo>
              <a:lnTo>
                <a:pt x="160" y="0"/>
              </a:lnTo>
              <a:close/>
            </a:path>
          </a:pathLst>
        </a:custGeom>
        <a:solidFill>
          <a:schemeClr val="bg1"/>
        </a:solidFill>
        <a:ln w="0">
          <a:noFill/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9524</xdr:colOff>
      <xdr:row>2</xdr:row>
      <xdr:rowOff>10582</xdr:rowOff>
    </xdr:from>
    <xdr:to>
      <xdr:col>9</xdr:col>
      <xdr:colOff>131698</xdr:colOff>
      <xdr:row>5</xdr:row>
      <xdr:rowOff>10582</xdr:rowOff>
    </xdr:to>
    <xdr:graphicFrame macro="">
      <xdr:nvGraphicFramePr>
        <xdr:cNvPr id="15" name="TotalLoanAmount" descr="Bar chart showing comparison between Auto Loan and Home Equity Loan loan amounts. " hidden="1" title="Loan Amount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2</xdr:row>
      <xdr:rowOff>10582</xdr:rowOff>
    </xdr:from>
    <xdr:to>
      <xdr:col>9</xdr:col>
      <xdr:colOff>131698</xdr:colOff>
      <xdr:row>5</xdr:row>
      <xdr:rowOff>10582</xdr:rowOff>
    </xdr:to>
    <xdr:graphicFrame macro="">
      <xdr:nvGraphicFramePr>
        <xdr:cNvPr id="11" name="MonthlyPayment" descr="Bar chart showing comparison between Auto Loan and Home Equity Loan monthly payments. " title="Monthly Payment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238124</xdr:colOff>
          <xdr:row>4</xdr:row>
          <xdr:rowOff>796925</xdr:rowOff>
        </xdr:from>
        <xdr:to>
          <xdr:col>2</xdr:col>
          <xdr:colOff>2486472</xdr:colOff>
          <xdr:row>4</xdr:row>
          <xdr:rowOff>1155262</xdr:rowOff>
        </xdr:to>
        <xdr:grpSp>
          <xdr:nvGrpSpPr>
            <xdr:cNvPr id="16" name="Select Chart Type" descr="Select Loan Amount or Monthly Payment option to change the chart" title="Select Chart Type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569735" y="2899481"/>
              <a:ext cx="2248348" cy="358337"/>
              <a:chOff x="5312045" y="9198210"/>
              <a:chExt cx="2265619" cy="356707"/>
            </a:xfrm>
            <a:solidFill>
              <a:schemeClr val="bg1"/>
            </a:solidFill>
          </xdr:grpSpPr>
          <xdr:sp macro="" textlink="">
            <xdr:nvSpPr>
              <xdr:cNvPr id="2049" name="grpSelectChartType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000-000001080000}"/>
                  </a:ext>
                </a:extLst>
              </xdr:cNvPr>
              <xdr:cNvSpPr/>
            </xdr:nvSpPr>
            <xdr:spPr bwMode="auto">
              <a:xfrm>
                <a:off x="5312045" y="9198210"/>
                <a:ext cx="2265619" cy="35670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2860" rIns="0" bIns="0" anchor="t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Select Chart Type</a:t>
                </a:r>
              </a:p>
            </xdr:txBody>
          </xdr:sp>
          <xdr:sp macro="" textlink="">
            <xdr:nvSpPr>
              <xdr:cNvPr id="2050" name="optTotalLoanAmount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000-000002080000}"/>
                  </a:ext>
                </a:extLst>
              </xdr:cNvPr>
              <xdr:cNvSpPr/>
            </xdr:nvSpPr>
            <xdr:spPr bwMode="auto">
              <a:xfrm>
                <a:off x="5403171" y="9216876"/>
                <a:ext cx="905341" cy="3205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Loan Amount</a:t>
                </a:r>
              </a:p>
            </xdr:txBody>
          </xdr:sp>
          <xdr:sp macro="" textlink="">
            <xdr:nvSpPr>
              <xdr:cNvPr id="2051" name="optMonthlyPayments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000-000003080000}"/>
                  </a:ext>
                </a:extLst>
              </xdr:cNvPr>
              <xdr:cNvSpPr/>
            </xdr:nvSpPr>
            <xdr:spPr bwMode="auto">
              <a:xfrm>
                <a:off x="6415012" y="9216876"/>
                <a:ext cx="1097280" cy="3205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Monthly Payment</a:t>
                </a:r>
              </a:p>
            </xdr:txBody>
          </xdr:sp>
        </xdr:grp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Auto Loan vs Home Equity">
      <a:dk1>
        <a:sysClr val="windowText" lastClr="000000"/>
      </a:dk1>
      <a:lt1>
        <a:sysClr val="window" lastClr="FFFFFF"/>
      </a:lt1>
      <a:dk2>
        <a:srgbClr val="645050"/>
      </a:dk2>
      <a:lt2>
        <a:srgbClr val="ECECEC"/>
      </a:lt2>
      <a:accent1>
        <a:srgbClr val="0C8BB7"/>
      </a:accent1>
      <a:accent2>
        <a:srgbClr val="FF9900"/>
      </a:accent2>
      <a:accent3>
        <a:srgbClr val="87A33D"/>
      </a:accent3>
      <a:accent4>
        <a:srgbClr val="7265B7"/>
      </a:accent4>
      <a:accent5>
        <a:srgbClr val="4BACC6"/>
      </a:accent5>
      <a:accent6>
        <a:srgbClr val="DEDE1E"/>
      </a:accent6>
      <a:hlink>
        <a:srgbClr val="6565FF"/>
      </a:hlink>
      <a:folHlink>
        <a:srgbClr val="FE66FF"/>
      </a:folHlink>
    </a:clrScheme>
    <a:fontScheme name="Home Equity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4" tint="-0.249977111117893"/>
    <pageSetUpPr fitToPage="1"/>
  </sheetPr>
  <dimension ref="B2:O32"/>
  <sheetViews>
    <sheetView showGridLines="0" tabSelected="1" zoomScale="90" zoomScaleNormal="90" workbookViewId="0">
      <selection activeCell="I16" sqref="I16"/>
    </sheetView>
  </sheetViews>
  <sheetFormatPr defaultRowHeight="13.5" x14ac:dyDescent="0.25"/>
  <cols>
    <col min="1" max="1" width="2.58203125" customWidth="1"/>
    <col min="2" max="2" width="1.75" customWidth="1"/>
    <col min="3" max="3" width="37.58203125" customWidth="1"/>
    <col min="4" max="4" width="16.75" customWidth="1"/>
    <col min="5" max="5" width="1.75" customWidth="1"/>
    <col min="6" max="6" width="4.83203125" customWidth="1"/>
    <col min="7" max="7" width="1.75" customWidth="1"/>
    <col min="8" max="8" width="37.58203125" customWidth="1"/>
    <col min="9" max="9" width="16.75" customWidth="1"/>
    <col min="10" max="10" width="1.75" customWidth="1"/>
    <col min="11" max="11" width="4.83203125" customWidth="1"/>
    <col min="12" max="12" width="1.75" customWidth="1"/>
    <col min="13" max="13" width="37.58203125" customWidth="1"/>
    <col min="14" max="14" width="16.75" customWidth="1"/>
    <col min="15" max="15" width="1.83203125" customWidth="1"/>
    <col min="16" max="16" width="2.83203125" customWidth="1"/>
  </cols>
  <sheetData>
    <row r="2" spans="2:15" ht="61.5" customHeight="1" x14ac:dyDescent="0.25">
      <c r="B2" s="9" t="s">
        <v>31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5" ht="45.75" customHeight="1" x14ac:dyDescent="0.25">
      <c r="B3" s="7"/>
      <c r="C3" s="7"/>
      <c r="D3" s="7"/>
      <c r="E3" s="7"/>
      <c r="F3" s="7"/>
      <c r="G3" s="7"/>
      <c r="H3" s="7"/>
      <c r="I3" s="7"/>
      <c r="J3" s="7"/>
      <c r="L3" s="1"/>
      <c r="M3" s="76" t="str">
        <f>IFERROR(IF(AutoTotalInterest&lt;(EquityTotalInterest-IncomeTaxSavings),"An auto loan could save you about "&amp;TEXT(EquityCostofLoan-AutoCostofLoan+ClosingCosts,"$#,##0")&amp;" over the term of your loan. This is after we included a potential tax savings of "&amp;TEXT(IncomeTaxSavings,"$#,##0")&amp;".","A home equity loan could save you about "&amp;TEXT(AutoCostofLoan-EquityCostofLoan-ClosingCosts,"$#,##0")&amp;" over the term of your loan. This includes a potential tax savings of "&amp;TEXT(IncomeTaxSavings,"$#,##0")&amp;"."),"")</f>
        <v>A home equity loan could save you about $370 over the term of your loan. This includes a potential tax savings of $1,408.</v>
      </c>
      <c r="N3" s="76"/>
      <c r="O3" s="8"/>
    </row>
    <row r="4" spans="2:15" ht="45" x14ac:dyDescent="0.25">
      <c r="B4" s="7"/>
      <c r="C4" s="7"/>
      <c r="D4" s="7"/>
      <c r="E4" s="7"/>
      <c r="F4" s="7"/>
      <c r="G4" s="7"/>
      <c r="H4" s="7"/>
      <c r="I4" s="7"/>
      <c r="J4" s="7"/>
      <c r="L4" s="8"/>
      <c r="M4" s="76"/>
      <c r="N4" s="76"/>
      <c r="O4" s="8"/>
    </row>
    <row r="5" spans="2:15" ht="107.25" customHeight="1" x14ac:dyDescent="0.25">
      <c r="B5" s="7"/>
      <c r="C5" s="7"/>
      <c r="D5" s="7"/>
      <c r="E5" s="7"/>
      <c r="F5" s="7"/>
      <c r="G5" s="7"/>
      <c r="H5" s="7"/>
      <c r="I5" s="7"/>
      <c r="J5" s="7"/>
      <c r="L5" s="8"/>
      <c r="M5" s="76"/>
      <c r="N5" s="76"/>
      <c r="O5" s="8"/>
    </row>
    <row r="6" spans="2:15" ht="21.75" customHeight="1" x14ac:dyDescent="0.25"/>
    <row r="7" spans="2:15" ht="35.25" customHeight="1" x14ac:dyDescent="0.25">
      <c r="B7" s="61"/>
      <c r="C7" s="64" t="s">
        <v>22</v>
      </c>
      <c r="D7" s="61"/>
      <c r="E7" s="61"/>
      <c r="G7" s="62"/>
      <c r="H7" s="79" t="s">
        <v>20</v>
      </c>
      <c r="I7" s="79"/>
      <c r="J7" s="79"/>
      <c r="L7" s="63"/>
      <c r="M7" s="63" t="s">
        <v>21</v>
      </c>
      <c r="N7" s="63"/>
      <c r="O7" s="63"/>
    </row>
    <row r="8" spans="2:15" ht="21" customHeight="1" x14ac:dyDescent="0.25">
      <c r="B8" s="17"/>
      <c r="C8" s="53" t="s">
        <v>0</v>
      </c>
      <c r="D8" s="65">
        <v>45000</v>
      </c>
      <c r="E8" s="18"/>
      <c r="G8" s="33"/>
      <c r="H8" s="84" t="s">
        <v>1</v>
      </c>
      <c r="I8" s="85">
        <v>5.5E-2</v>
      </c>
      <c r="J8" s="20"/>
      <c r="L8" s="27"/>
      <c r="M8" s="53" t="s">
        <v>17</v>
      </c>
      <c r="N8" s="74">
        <v>4.4999999999999998E-2</v>
      </c>
      <c r="O8" s="40"/>
    </row>
    <row r="9" spans="2:15" ht="21" customHeight="1" thickBot="1" x14ac:dyDescent="0.3">
      <c r="B9" s="17"/>
      <c r="C9" s="51" t="s">
        <v>4</v>
      </c>
      <c r="D9" s="66">
        <v>2000</v>
      </c>
      <c r="E9" s="18"/>
      <c r="G9" s="33"/>
      <c r="H9" s="84"/>
      <c r="I9" s="85"/>
      <c r="J9" s="20"/>
      <c r="L9" s="27"/>
      <c r="M9" s="51" t="s">
        <v>6</v>
      </c>
      <c r="N9" s="66">
        <v>2000</v>
      </c>
      <c r="O9" s="40"/>
    </row>
    <row r="10" spans="2:15" ht="21" customHeight="1" thickTop="1" x14ac:dyDescent="0.25">
      <c r="B10" s="17"/>
      <c r="C10" s="51" t="s">
        <v>2</v>
      </c>
      <c r="D10" s="66">
        <v>15000</v>
      </c>
      <c r="E10" s="18"/>
      <c r="G10" s="34"/>
      <c r="H10" s="82" t="s">
        <v>25</v>
      </c>
      <c r="I10" s="12"/>
      <c r="J10" s="35"/>
      <c r="L10" s="27"/>
      <c r="M10" s="51" t="s">
        <v>15</v>
      </c>
      <c r="N10" s="68">
        <v>0.17</v>
      </c>
      <c r="O10" s="40"/>
    </row>
    <row r="11" spans="2:15" ht="21" customHeight="1" thickBot="1" x14ac:dyDescent="0.3">
      <c r="B11" s="17"/>
      <c r="C11" s="51" t="s">
        <v>14</v>
      </c>
      <c r="D11" s="66">
        <v>13000</v>
      </c>
      <c r="E11" s="18"/>
      <c r="G11" s="36"/>
      <c r="H11" s="83"/>
      <c r="I11" s="13"/>
      <c r="J11" s="37"/>
      <c r="L11" s="27"/>
      <c r="M11" s="11" t="s">
        <v>16</v>
      </c>
      <c r="N11" s="75">
        <v>0.09</v>
      </c>
      <c r="O11" s="40"/>
    </row>
    <row r="12" spans="2:15" ht="21" customHeight="1" thickTop="1" x14ac:dyDescent="0.25">
      <c r="B12" s="17"/>
      <c r="C12" s="51" t="s">
        <v>3</v>
      </c>
      <c r="D12" s="67">
        <v>60</v>
      </c>
      <c r="E12" s="19"/>
      <c r="G12" s="27"/>
      <c r="H12" s="53" t="s">
        <v>7</v>
      </c>
      <c r="I12" s="69">
        <f>IFERROR(ROUND(PMT(LoanInterestRate/12,Term,-AutoLoanAmount),2),"")</f>
        <v>833.86</v>
      </c>
      <c r="J12" s="28"/>
      <c r="L12" s="46"/>
      <c r="M12" s="77" t="s">
        <v>27</v>
      </c>
      <c r="N12" s="10"/>
      <c r="O12" s="47"/>
    </row>
    <row r="13" spans="2:15" ht="21" customHeight="1" x14ac:dyDescent="0.25">
      <c r="B13" s="17"/>
      <c r="C13" s="51" t="s">
        <v>5</v>
      </c>
      <c r="D13" s="68">
        <v>8.7499999999999994E-2</v>
      </c>
      <c r="E13" s="20"/>
      <c r="G13" s="38"/>
      <c r="H13" s="51" t="str">
        <f>"Total interest ("&amp;TEXT(LoanInterestRate,"0.00%")&amp;")"</f>
        <v>Total interest (5.50%)</v>
      </c>
      <c r="I13" s="70">
        <f>IFERROR((AutoMonthlyPayment*Term)-AutoLoanAmount,"")</f>
        <v>6376.5999999999985</v>
      </c>
      <c r="J13" s="39"/>
      <c r="L13" s="48"/>
      <c r="M13" s="78"/>
      <c r="N13" s="14"/>
      <c r="O13" s="49"/>
    </row>
    <row r="14" spans="2:15" ht="21" customHeight="1" x14ac:dyDescent="0.25">
      <c r="B14" s="17"/>
      <c r="C14" s="51" t="s">
        <v>29</v>
      </c>
      <c r="D14" s="66">
        <v>30</v>
      </c>
      <c r="E14" s="18"/>
      <c r="G14" s="27"/>
      <c r="H14" s="51" t="s">
        <v>13</v>
      </c>
      <c r="I14" s="71">
        <v>0</v>
      </c>
      <c r="J14" s="28"/>
      <c r="L14" s="27"/>
      <c r="M14" s="53" t="s">
        <v>7</v>
      </c>
      <c r="N14" s="69">
        <f>IFERROR(ROUND(PMT(EquityInterestRate/12,Term,-EquityLoanAmount),2),"")</f>
        <v>851.15</v>
      </c>
      <c r="O14" s="40"/>
    </row>
    <row r="15" spans="2:15" ht="21" customHeight="1" x14ac:dyDescent="0.25">
      <c r="B15" s="17"/>
      <c r="C15" s="90" t="s">
        <v>23</v>
      </c>
      <c r="D15" s="91" t="s">
        <v>28</v>
      </c>
      <c r="E15" s="21"/>
      <c r="G15" s="27"/>
      <c r="H15" s="51" t="s">
        <v>24</v>
      </c>
      <c r="I15" s="71">
        <f>IFERROR((AutoMonthlyPayment*Term),"")</f>
        <v>50031.6</v>
      </c>
      <c r="J15" s="28"/>
      <c r="L15" s="27"/>
      <c r="M15" s="51" t="str">
        <f>"Total Loan interest ("&amp;TEXT(EquityInterestRate,"0.00%")&amp;")"</f>
        <v>Total Loan interest (4.50%)</v>
      </c>
      <c r="N15" s="70">
        <f>IFERROR((EquityMonthlyPayment*Term)-EquityLoanAmount,"")</f>
        <v>5414</v>
      </c>
      <c r="O15" s="40"/>
    </row>
    <row r="16" spans="2:15" ht="21" customHeight="1" thickBot="1" x14ac:dyDescent="0.3">
      <c r="B16" s="22"/>
      <c r="C16" s="90"/>
      <c r="D16" s="91"/>
      <c r="E16" s="21"/>
      <c r="G16" s="27"/>
      <c r="H16" s="11" t="s">
        <v>18</v>
      </c>
      <c r="I16" s="72">
        <f>AutoTotalInterest</f>
        <v>6376.5999999999985</v>
      </c>
      <c r="J16" s="40"/>
      <c r="L16" s="27"/>
      <c r="M16" s="51" t="s">
        <v>13</v>
      </c>
      <c r="N16" s="71">
        <f>IFERROR(EquityTotalInterest*(FederalTaxRate+StateTaxRate),"")</f>
        <v>1407.64</v>
      </c>
      <c r="O16" s="40"/>
    </row>
    <row r="17" spans="2:15" ht="21" customHeight="1" thickTop="1" x14ac:dyDescent="0.25">
      <c r="B17" s="23"/>
      <c r="C17" s="96" t="s">
        <v>26</v>
      </c>
      <c r="D17" s="96"/>
      <c r="E17" s="24"/>
      <c r="G17" s="34"/>
      <c r="H17" s="94" t="s">
        <v>30</v>
      </c>
      <c r="I17" s="94"/>
      <c r="J17" s="41"/>
      <c r="L17" s="27"/>
      <c r="M17" s="51" t="s">
        <v>24</v>
      </c>
      <c r="N17" s="71">
        <f>IFERROR((EquityMonthlyPayment*Term),"")</f>
        <v>51069</v>
      </c>
      <c r="O17" s="40"/>
    </row>
    <row r="18" spans="2:15" ht="21" customHeight="1" thickBot="1" x14ac:dyDescent="0.3">
      <c r="B18" s="25"/>
      <c r="C18" s="97"/>
      <c r="D18" s="97"/>
      <c r="E18" s="26"/>
      <c r="G18" s="42"/>
      <c r="H18" s="95"/>
      <c r="I18" s="95"/>
      <c r="J18" s="43"/>
      <c r="L18" s="27"/>
      <c r="M18" s="15" t="s">
        <v>19</v>
      </c>
      <c r="N18" s="73">
        <f>IFERROR(EquityTotalInterest-IncomeTaxSavings,"")</f>
        <v>4006.3599999999997</v>
      </c>
      <c r="O18" s="40"/>
    </row>
    <row r="19" spans="2:15" ht="21" customHeight="1" thickTop="1" x14ac:dyDescent="0.25">
      <c r="B19" s="27"/>
      <c r="C19" s="53" t="s">
        <v>9</v>
      </c>
      <c r="D19" s="54">
        <f>PurchasePrice</f>
        <v>45000</v>
      </c>
      <c r="E19" s="28"/>
      <c r="G19" s="44"/>
      <c r="H19" s="92">
        <f>AutoCostofLoan</f>
        <v>6376.5999999999985</v>
      </c>
      <c r="I19" s="2"/>
      <c r="J19" s="40"/>
      <c r="L19" s="50"/>
      <c r="M19" s="77" t="s">
        <v>30</v>
      </c>
      <c r="N19" s="77"/>
      <c r="O19" s="47"/>
    </row>
    <row r="20" spans="2:15" ht="21" customHeight="1" thickBot="1" x14ac:dyDescent="0.3">
      <c r="B20" s="27"/>
      <c r="C20" s="51" t="s">
        <v>8</v>
      </c>
      <c r="D20" s="52">
        <f>IF(SalesTaxDeduciton="Yes",(PurchasePrice-TradeIn)*SalesTaxRate,AutoPurchaseAmount*SalesTaxRate)</f>
        <v>2625</v>
      </c>
      <c r="E20" s="28"/>
      <c r="G20" s="45"/>
      <c r="H20" s="93"/>
      <c r="I20" s="4"/>
      <c r="J20" s="32"/>
      <c r="L20" s="48"/>
      <c r="M20" s="78"/>
      <c r="N20" s="78"/>
      <c r="O20" s="49"/>
    </row>
    <row r="21" spans="2:15" ht="21" customHeight="1" thickTop="1" x14ac:dyDescent="0.25">
      <c r="B21" s="27"/>
      <c r="C21" s="88" t="str">
        <f>IF(AND(SalesTaxDeduciton="Yes",SalesTaxAmount&gt;0),"Sales tax based on "&amp;TEXT((PurchasePrice-TradeIn),"$#,##0.00")&amp;" (sales tax deduction for trade-in allowance)","")</f>
        <v>Sales tax based on $30,000.00 (sales tax deduction for trade-in allowance)</v>
      </c>
      <c r="D21" s="55"/>
      <c r="E21" s="29"/>
      <c r="L21" s="27"/>
      <c r="M21" s="80">
        <f>EquityCostofLoan</f>
        <v>4006.3599999999997</v>
      </c>
      <c r="N21" s="2"/>
      <c r="O21" s="40"/>
    </row>
    <row r="22" spans="2:15" ht="21" customHeight="1" thickBot="1" x14ac:dyDescent="0.3">
      <c r="B22" s="27"/>
      <c r="C22" s="89"/>
      <c r="D22" s="16"/>
      <c r="E22" s="28"/>
      <c r="L22" s="31"/>
      <c r="M22" s="81"/>
      <c r="N22" s="4"/>
      <c r="O22" s="32"/>
    </row>
    <row r="23" spans="2:15" ht="21" customHeight="1" thickTop="1" x14ac:dyDescent="0.25">
      <c r="B23" s="27"/>
      <c r="C23" s="51" t="s">
        <v>10</v>
      </c>
      <c r="D23" s="52">
        <f>CashDown+(TradeIn-TradeInOwed)</f>
        <v>4000</v>
      </c>
      <c r="E23" s="28"/>
    </row>
    <row r="24" spans="2:15" ht="21" customHeight="1" x14ac:dyDescent="0.25">
      <c r="B24" s="27"/>
      <c r="C24" s="86" t="str">
        <f>IF(TradeIn&gt;0,"Total down payment calculation includes "&amp;IF(TradeInOwed&gt;0,TEXT(TradeIn-TradeInOwed,"$#,##0.00")&amp;" ("&amp;TEXT(TradeIn,"$#,##0.00")&amp;" trade-in amount minus "&amp;TEXT(TradeInOwed,"$#,##0.00")&amp;" outstanding loan balance)",TEXT(TradeIn,"$#,##0.00")&amp;" trade-in amount")&amp;IF(CashDown&gt;0," plus "&amp;TEXT(CashDown,"$#,##0.00")&amp;" cash down",""),IF(CashDown&gt;0,"Down payment calculation includes " &amp; TEXT(CashDown,"$#,##0.00") &amp; " cash down",""))</f>
        <v>Total down payment calculation includes $2,000.00 ($15,000.00 trade-in amount minus $13,000.00 outstanding loan balance) plus $2,000.00 cash down</v>
      </c>
      <c r="D24" s="86"/>
      <c r="E24" s="28"/>
    </row>
    <row r="25" spans="2:15" ht="21" customHeight="1" x14ac:dyDescent="0.25">
      <c r="B25" s="27"/>
      <c r="C25" s="86"/>
      <c r="D25" s="86"/>
      <c r="E25" s="28"/>
    </row>
    <row r="26" spans="2:15" ht="21" customHeight="1" x14ac:dyDescent="0.25">
      <c r="B26" s="27"/>
      <c r="C26" s="86"/>
      <c r="D26" s="86"/>
      <c r="E26" s="28"/>
    </row>
    <row r="27" spans="2:15" ht="21" customHeight="1" x14ac:dyDescent="0.25">
      <c r="B27" s="27"/>
      <c r="C27" s="56" t="s">
        <v>11</v>
      </c>
      <c r="D27" s="57">
        <f>(AutoPurchaseAmount+SalesTaxAmount+LoanFees)-CashDown-(TradeIn-TradeInOwed)</f>
        <v>43655</v>
      </c>
      <c r="E27" s="28"/>
    </row>
    <row r="28" spans="2:15" ht="21" customHeight="1" x14ac:dyDescent="0.25">
      <c r="B28" s="27"/>
      <c r="C28" s="59" t="str">
        <f>IF(LoanFees&gt;0,"Includes " &amp;TEXT(LoanFees,"$#,##0.00") &amp; " for fees","")</f>
        <v>Includes $30.00 for fees</v>
      </c>
      <c r="D28" s="60"/>
      <c r="E28" s="28"/>
    </row>
    <row r="29" spans="2:15" ht="21" customHeight="1" x14ac:dyDescent="0.25">
      <c r="B29" s="27"/>
      <c r="C29" s="6" t="s">
        <v>12</v>
      </c>
      <c r="D29" s="58">
        <f>(AutoPurchaseAmount+SalesTaxAmount+LoanFees+ClosingCosts)-CashDown-(TradeIn-TradeInOwed)</f>
        <v>45655</v>
      </c>
      <c r="E29" s="28"/>
    </row>
    <row r="30" spans="2:15" ht="21" customHeight="1" x14ac:dyDescent="0.25">
      <c r="B30" s="27"/>
      <c r="C30" s="86" t="str">
        <f>IF(ClosingCosts&gt;0,"Includes " &amp;TEXT(LoanFees+ClosingCosts,"$#,##0.00") &amp; " for fees and closing costs","")</f>
        <v>Includes $2,030.00 for fees and closing costs</v>
      </c>
      <c r="D30" s="3"/>
      <c r="E30" s="30"/>
    </row>
    <row r="31" spans="2:15" ht="21" customHeight="1" thickBot="1" x14ac:dyDescent="0.3">
      <c r="B31" s="31"/>
      <c r="C31" s="87"/>
      <c r="D31" s="5"/>
      <c r="E31" s="32"/>
    </row>
    <row r="32" spans="2:15" ht="21" customHeight="1" thickTop="1" x14ac:dyDescent="0.25"/>
  </sheetData>
  <mergeCells count="16">
    <mergeCell ref="C30:C31"/>
    <mergeCell ref="C21:C22"/>
    <mergeCell ref="C15:C16"/>
    <mergeCell ref="D15:D16"/>
    <mergeCell ref="H19:H20"/>
    <mergeCell ref="H17:I18"/>
    <mergeCell ref="C17:D18"/>
    <mergeCell ref="C24:D26"/>
    <mergeCell ref="M3:N5"/>
    <mergeCell ref="M19:N20"/>
    <mergeCell ref="M12:M13"/>
    <mergeCell ref="H7:J7"/>
    <mergeCell ref="M21:M22"/>
    <mergeCell ref="H10:H11"/>
    <mergeCell ref="H8:H9"/>
    <mergeCell ref="I8:I9"/>
  </mergeCells>
  <conditionalFormatting sqref="I4">
    <cfRule type="iconSet" priority="3">
      <iconSet iconSet="3Symbols2" reverse="1">
        <cfvo type="percent" val="0"/>
        <cfvo type="percent" val="33"/>
        <cfvo type="percent" val="67"/>
      </iconSet>
    </cfRule>
  </conditionalFormatting>
  <conditionalFormatting sqref="I16 N18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errorTitle="Invalid Entry" error="Please select Yes or No from the list." sqref="D15:E15">
      <formula1>"Yes,No"</formula1>
    </dataValidation>
  </dataValidations>
  <pageMargins left="0.70866141732283472" right="0.70866141732283472" top="0.74803149606299213" bottom="0.74803149606299213" header="0.31496062992125984" footer="0.31496062992125984"/>
  <pageSetup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grpSelectChartType">
              <controlPr defaultSize="0" print="0" autoFill="0" autoPict="0">
                <anchor moveWithCells="1">
                  <from>
                    <xdr:col>2</xdr:col>
                    <xdr:colOff>234950</xdr:colOff>
                    <xdr:row>4</xdr:row>
                    <xdr:rowOff>800100</xdr:rowOff>
                  </from>
                  <to>
                    <xdr:col>2</xdr:col>
                    <xdr:colOff>2489200</xdr:colOff>
                    <xdr:row>4</xdr:row>
                    <xdr:rowOff>1155700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TotalLoanAmount">
              <controlPr defaultSize="0" print="0" autoFill="0" autoLine="0" autoPict="0" macro="[0]!ShowChart">
                <anchor moveWithCells="1">
                  <from>
                    <xdr:col>2</xdr:col>
                    <xdr:colOff>330200</xdr:colOff>
                    <xdr:row>4</xdr:row>
                    <xdr:rowOff>812800</xdr:rowOff>
                  </from>
                  <to>
                    <xdr:col>2</xdr:col>
                    <xdr:colOff>1225550</xdr:colOff>
                    <xdr:row>4</xdr:row>
                    <xdr:rowOff>1136650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MonthlyPayments">
              <controlPr defaultSize="0" print="0" autoFill="0" autoLine="0" autoPict="0" macro="[0]!ShowChart">
                <anchor moveWithCells="1">
                  <from>
                    <xdr:col>2</xdr:col>
                    <xdr:colOff>1333500</xdr:colOff>
                    <xdr:row>4</xdr:row>
                    <xdr:rowOff>812800</xdr:rowOff>
                  </from>
                  <to>
                    <xdr:col>2</xdr:col>
                    <xdr:colOff>2419350</xdr:colOff>
                    <xdr:row>4</xdr:row>
                    <xdr:rowOff>1136650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C6F74DEE-44A9-49DD-8240-1C6F5158F7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25</vt:i4>
      </vt:variant>
    </vt:vector>
  </HeadingPairs>
  <TitlesOfParts>
    <vt:vector size="26" baseType="lpstr">
      <vt:lpstr>Loan Calculator</vt:lpstr>
      <vt:lpstr>AutoCostofLoan</vt:lpstr>
      <vt:lpstr>AutoLoanAmount</vt:lpstr>
      <vt:lpstr>AutoMonthlyPayment</vt:lpstr>
      <vt:lpstr>AutoPurchaseAmount</vt:lpstr>
      <vt:lpstr>AutoTotalInterest</vt:lpstr>
      <vt:lpstr>CashDown</vt:lpstr>
      <vt:lpstr>ClosingCosts</vt:lpstr>
      <vt:lpstr>EquityCostofLoan</vt:lpstr>
      <vt:lpstr>EquityInterestRate</vt:lpstr>
      <vt:lpstr>EquityLoanAmount</vt:lpstr>
      <vt:lpstr>EquityMonthlyPayment</vt:lpstr>
      <vt:lpstr>EquityTotalInterest</vt:lpstr>
      <vt:lpstr>FederalTaxRate</vt:lpstr>
      <vt:lpstr>IncomeTaxSavings</vt:lpstr>
      <vt:lpstr>LoanFees</vt:lpstr>
      <vt:lpstr>LoanInterestRate</vt:lpstr>
      <vt:lpstr>'Loan Calculator'!Print_Area</vt:lpstr>
      <vt:lpstr>PurchasePrice</vt:lpstr>
      <vt:lpstr>SalesTaxAmount</vt:lpstr>
      <vt:lpstr>SalesTaxDeduciton</vt:lpstr>
      <vt:lpstr>SalesTaxRate</vt:lpstr>
      <vt:lpstr>StateTaxRate</vt:lpstr>
      <vt:lpstr>Term</vt:lpstr>
      <vt:lpstr>TradeIn</vt:lpstr>
      <vt:lpstr>TradeInOwed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keywords/>
  <cp:lastModifiedBy>Windows User</cp:lastModifiedBy>
  <dcterms:created xsi:type="dcterms:W3CDTF">2017-06-07T08:00:20Z</dcterms:created>
  <dcterms:modified xsi:type="dcterms:W3CDTF">2017-06-07T08:00:21Z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TC039345389991</vt:lpwstr>
  </property>
</Properties>
</file>